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101 - Točna pro vozidl..." sheetId="2" r:id="rId2"/>
    <sheet name="SO 102 - Oprava krytu voz..." sheetId="3" r:id="rId3"/>
    <sheet name="VRN - Vedlejší rozpočtové..." sheetId="4" r:id="rId4"/>
    <sheet name="Pokyny pro vyplnění" sheetId="5" r:id="rId5"/>
  </sheets>
  <definedNames>
    <definedName name="_xlnm.Print_Area" localSheetId="0">'Rekapitulace stavby'!$D$4:$AO$33,'Rekapitulace stavby'!$C$39:$AQ$55</definedName>
    <definedName name="_xlnm.Print_Titles" localSheetId="0">'Rekapitulace stavby'!$49:$49</definedName>
    <definedName name="_xlnm._FilterDatabase" localSheetId="1" hidden="1">'SO 101 - Točna pro vozidl...'!$C$81:$K$222</definedName>
    <definedName name="_xlnm.Print_Area" localSheetId="1">'SO 101 - Točna pro vozidl...'!$C$4:$J$36,'SO 101 - Točna pro vozidl...'!$C$42:$J$63,'SO 101 - Točna pro vozidl...'!$C$69:$K$222</definedName>
    <definedName name="_xlnm.Print_Titles" localSheetId="1">'SO 101 - Točna pro vozidl...'!$81:$81</definedName>
    <definedName name="_xlnm._FilterDatabase" localSheetId="2" hidden="1">'SO 102 - Oprava krytu voz...'!$C$81:$K$237</definedName>
    <definedName name="_xlnm.Print_Area" localSheetId="2">'SO 102 - Oprava krytu voz...'!$C$4:$J$36,'SO 102 - Oprava krytu voz...'!$C$42:$J$63,'SO 102 - Oprava krytu voz...'!$C$69:$K$237</definedName>
    <definedName name="_xlnm.Print_Titles" localSheetId="2">'SO 102 - Oprava krytu voz...'!$81:$81</definedName>
    <definedName name="_xlnm._FilterDatabase" localSheetId="3" hidden="1">'VRN - Vedlejší rozpočtové...'!$C$80:$K$92</definedName>
    <definedName name="_xlnm.Print_Area" localSheetId="3">'VRN - Vedlejší rozpočtové...'!$C$4:$J$36,'VRN - Vedlejší rozpočtové...'!$C$42:$J$62,'VRN - Vedlejší rozpočtové...'!$C$68:$K$92</definedName>
    <definedName name="_xlnm.Print_Titles" localSheetId="3">'VRN - Vedlejší rozpočtové...'!$80:$80</definedName>
    <definedName name="_xlnm.Print_Area" localSheetId="4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4" r="J88"/>
  <c i="1" r="AY54"/>
  <c r="AX54"/>
  <c i="4" r="BI92"/>
  <c r="BH92"/>
  <c r="BG92"/>
  <c r="BF92"/>
  <c r="T92"/>
  <c r="R92"/>
  <c r="P92"/>
  <c r="BK92"/>
  <c r="J92"/>
  <c r="BE92"/>
  <c r="BI90"/>
  <c r="BH90"/>
  <c r="BG90"/>
  <c r="BF90"/>
  <c r="T90"/>
  <c r="T89"/>
  <c r="R90"/>
  <c r="R89"/>
  <c r="P90"/>
  <c r="P89"/>
  <c r="BK90"/>
  <c r="BK89"/>
  <c r="J89"/>
  <c r="J90"/>
  <c r="BE90"/>
  <c r="J61"/>
  <c r="J60"/>
  <c r="BI87"/>
  <c r="BH87"/>
  <c r="BG87"/>
  <c r="BF87"/>
  <c r="T87"/>
  <c r="T86"/>
  <c r="R87"/>
  <c r="R86"/>
  <c r="P87"/>
  <c r="P86"/>
  <c r="BK87"/>
  <c r="BK86"/>
  <c r="J86"/>
  <c r="J87"/>
  <c r="BE87"/>
  <c r="J59"/>
  <c r="BI85"/>
  <c r="BH85"/>
  <c r="BG85"/>
  <c r="BF85"/>
  <c r="T85"/>
  <c r="R85"/>
  <c r="P85"/>
  <c r="BK85"/>
  <c r="J85"/>
  <c r="BE85"/>
  <c r="BI84"/>
  <c r="F34"/>
  <c i="1" r="BD54"/>
  <c i="4" r="BH84"/>
  <c r="F33"/>
  <c i="1" r="BC54"/>
  <c i="4" r="BG84"/>
  <c r="F32"/>
  <c i="1" r="BB54"/>
  <c i="4" r="BF84"/>
  <c r="J31"/>
  <c i="1" r="AW54"/>
  <c i="4" r="F31"/>
  <c i="1" r="BA54"/>
  <c i="4" r="T84"/>
  <c r="T83"/>
  <c r="T82"/>
  <c r="T81"/>
  <c r="R84"/>
  <c r="R83"/>
  <c r="R82"/>
  <c r="R81"/>
  <c r="P84"/>
  <c r="P83"/>
  <c r="P82"/>
  <c r="P81"/>
  <c i="1" r="AU54"/>
  <c i="4" r="BK84"/>
  <c r="BK83"/>
  <c r="J83"/>
  <c r="BK82"/>
  <c r="J82"/>
  <c r="BK81"/>
  <c r="J81"/>
  <c r="J56"/>
  <c r="J27"/>
  <c i="1" r="AG54"/>
  <c i="4" r="J84"/>
  <c r="BE84"/>
  <c r="J30"/>
  <c i="1" r="AV54"/>
  <c i="4" r="F30"/>
  <c i="1" r="AZ54"/>
  <c i="4" r="J58"/>
  <c r="J57"/>
  <c r="J77"/>
  <c r="F77"/>
  <c r="F75"/>
  <c r="E73"/>
  <c r="J51"/>
  <c r="F51"/>
  <c r="F49"/>
  <c r="E47"/>
  <c r="J36"/>
  <c r="J18"/>
  <c r="E18"/>
  <c r="F78"/>
  <c r="F52"/>
  <c r="J17"/>
  <c r="J12"/>
  <c r="J75"/>
  <c r="J49"/>
  <c r="E7"/>
  <c r="E71"/>
  <c r="E45"/>
  <c i="1" r="AY53"/>
  <c r="AX53"/>
  <c i="3" r="BI236"/>
  <c r="BH236"/>
  <c r="BG236"/>
  <c r="BF236"/>
  <c r="T236"/>
  <c r="T235"/>
  <c r="R236"/>
  <c r="R235"/>
  <c r="P236"/>
  <c r="P235"/>
  <c r="BK236"/>
  <c r="BK235"/>
  <c r="J235"/>
  <c r="J236"/>
  <c r="BE236"/>
  <c r="J62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25"/>
  <c r="BH225"/>
  <c r="BG225"/>
  <c r="BF225"/>
  <c r="T225"/>
  <c r="R225"/>
  <c r="P225"/>
  <c r="BK225"/>
  <c r="J225"/>
  <c r="BE225"/>
  <c r="BI219"/>
  <c r="BH219"/>
  <c r="BG219"/>
  <c r="BF219"/>
  <c r="T219"/>
  <c r="R219"/>
  <c r="P219"/>
  <c r="BK219"/>
  <c r="J219"/>
  <c r="BE219"/>
  <c r="BI212"/>
  <c r="BH212"/>
  <c r="BG212"/>
  <c r="BF212"/>
  <c r="T212"/>
  <c r="R212"/>
  <c r="P212"/>
  <c r="BK212"/>
  <c r="J212"/>
  <c r="BE212"/>
  <c r="BI206"/>
  <c r="BH206"/>
  <c r="BG206"/>
  <c r="BF206"/>
  <c r="T206"/>
  <c r="R206"/>
  <c r="P206"/>
  <c r="BK206"/>
  <c r="J206"/>
  <c r="BE206"/>
  <c r="BI201"/>
  <c r="BH201"/>
  <c r="BG201"/>
  <c r="BF201"/>
  <c r="T201"/>
  <c r="R201"/>
  <c r="P201"/>
  <c r="BK201"/>
  <c r="J201"/>
  <c r="BE201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1"/>
  <c r="BH191"/>
  <c r="BG191"/>
  <c r="BF191"/>
  <c r="T191"/>
  <c r="R191"/>
  <c r="P191"/>
  <c r="BK191"/>
  <c r="J191"/>
  <c r="BE191"/>
  <c r="BI189"/>
  <c r="BH189"/>
  <c r="BG189"/>
  <c r="BF189"/>
  <c r="T189"/>
  <c r="T188"/>
  <c r="R189"/>
  <c r="R188"/>
  <c r="P189"/>
  <c r="P188"/>
  <c r="BK189"/>
  <c r="BK188"/>
  <c r="J188"/>
  <c r="J189"/>
  <c r="BE189"/>
  <c r="J61"/>
  <c r="BI184"/>
  <c r="BH184"/>
  <c r="BG184"/>
  <c r="BF184"/>
  <c r="T184"/>
  <c r="R184"/>
  <c r="P184"/>
  <c r="BK184"/>
  <c r="J184"/>
  <c r="BE184"/>
  <c r="BI181"/>
  <c r="BH181"/>
  <c r="BG181"/>
  <c r="BF181"/>
  <c r="T181"/>
  <c r="R181"/>
  <c r="P181"/>
  <c r="BK181"/>
  <c r="J181"/>
  <c r="BE181"/>
  <c r="BI175"/>
  <c r="BH175"/>
  <c r="BG175"/>
  <c r="BF175"/>
  <c r="T175"/>
  <c r="R175"/>
  <c r="P175"/>
  <c r="BK175"/>
  <c r="J175"/>
  <c r="BE175"/>
  <c r="BI167"/>
  <c r="BH167"/>
  <c r="BG167"/>
  <c r="BF167"/>
  <c r="T167"/>
  <c r="R167"/>
  <c r="P167"/>
  <c r="BK167"/>
  <c r="J167"/>
  <c r="BE167"/>
  <c r="BI159"/>
  <c r="BH159"/>
  <c r="BG159"/>
  <c r="BF159"/>
  <c r="T159"/>
  <c r="T158"/>
  <c r="R159"/>
  <c r="R158"/>
  <c r="P159"/>
  <c r="P158"/>
  <c r="BK159"/>
  <c r="BK158"/>
  <c r="J158"/>
  <c r="J159"/>
  <c r="BE159"/>
  <c r="J60"/>
  <c r="BI156"/>
  <c r="BH156"/>
  <c r="BG156"/>
  <c r="BF156"/>
  <c r="T156"/>
  <c r="R156"/>
  <c r="P156"/>
  <c r="BK156"/>
  <c r="J156"/>
  <c r="BE156"/>
  <c r="BI151"/>
  <c r="BH151"/>
  <c r="BG151"/>
  <c r="BF151"/>
  <c r="T151"/>
  <c r="R151"/>
  <c r="P151"/>
  <c r="BK151"/>
  <c r="J151"/>
  <c r="BE151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3"/>
  <c r="BH143"/>
  <c r="BG143"/>
  <c r="BF143"/>
  <c r="T143"/>
  <c r="R143"/>
  <c r="P143"/>
  <c r="BK143"/>
  <c r="J143"/>
  <c r="BE143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1"/>
  <c r="BH131"/>
  <c r="BG131"/>
  <c r="BF131"/>
  <c r="T131"/>
  <c r="T130"/>
  <c r="R131"/>
  <c r="R130"/>
  <c r="P131"/>
  <c r="P130"/>
  <c r="BK131"/>
  <c r="BK130"/>
  <c r="J130"/>
  <c r="J131"/>
  <c r="BE131"/>
  <c r="J59"/>
  <c r="BI127"/>
  <c r="BH127"/>
  <c r="BG127"/>
  <c r="BF127"/>
  <c r="T127"/>
  <c r="R127"/>
  <c r="P127"/>
  <c r="BK127"/>
  <c r="J127"/>
  <c r="BE127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7"/>
  <c r="BH117"/>
  <c r="BG117"/>
  <c r="BF117"/>
  <c r="T117"/>
  <c r="R117"/>
  <c r="P117"/>
  <c r="BK117"/>
  <c r="J117"/>
  <c r="BE117"/>
  <c r="BI114"/>
  <c r="BH114"/>
  <c r="BG114"/>
  <c r="BF114"/>
  <c r="T114"/>
  <c r="R114"/>
  <c r="P114"/>
  <c r="BK114"/>
  <c r="J114"/>
  <c r="BE114"/>
  <c r="BI111"/>
  <c r="BH111"/>
  <c r="BG111"/>
  <c r="BF111"/>
  <c r="T111"/>
  <c r="R111"/>
  <c r="P111"/>
  <c r="BK111"/>
  <c r="J111"/>
  <c r="BE111"/>
  <c r="BI108"/>
  <c r="BH108"/>
  <c r="BG108"/>
  <c r="BF108"/>
  <c r="T108"/>
  <c r="R108"/>
  <c r="P108"/>
  <c r="BK108"/>
  <c r="J108"/>
  <c r="BE108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99"/>
  <c r="BH99"/>
  <c r="BG99"/>
  <c r="BF99"/>
  <c r="T99"/>
  <c r="R99"/>
  <c r="P99"/>
  <c r="BK99"/>
  <c r="J99"/>
  <c r="BE99"/>
  <c r="BI94"/>
  <c r="BH94"/>
  <c r="BG94"/>
  <c r="BF94"/>
  <c r="T94"/>
  <c r="R94"/>
  <c r="P94"/>
  <c r="BK94"/>
  <c r="J94"/>
  <c r="BE94"/>
  <c r="BI88"/>
  <c r="BH88"/>
  <c r="BG88"/>
  <c r="BF88"/>
  <c r="T88"/>
  <c r="R88"/>
  <c r="P88"/>
  <c r="BK88"/>
  <c r="J88"/>
  <c r="BE88"/>
  <c r="BI85"/>
  <c r="F34"/>
  <c i="1" r="BD53"/>
  <c i="3" r="BH85"/>
  <c r="F33"/>
  <c i="1" r="BC53"/>
  <c i="3" r="BG85"/>
  <c r="F32"/>
  <c i="1" r="BB53"/>
  <c i="3" r="BF85"/>
  <c r="J31"/>
  <c i="1" r="AW53"/>
  <c i="3" r="F31"/>
  <c i="1" r="BA53"/>
  <c i="3" r="T85"/>
  <c r="T84"/>
  <c r="T83"/>
  <c r="T82"/>
  <c r="R85"/>
  <c r="R84"/>
  <c r="R83"/>
  <c r="R82"/>
  <c r="P85"/>
  <c r="P84"/>
  <c r="P83"/>
  <c r="P82"/>
  <c i="1" r="AU53"/>
  <c i="3" r="BK85"/>
  <c r="BK84"/>
  <c r="J84"/>
  <c r="BK83"/>
  <c r="J83"/>
  <c r="BK82"/>
  <c r="J82"/>
  <c r="J56"/>
  <c r="J27"/>
  <c i="1" r="AG53"/>
  <c i="3" r="J85"/>
  <c r="BE85"/>
  <c r="J30"/>
  <c i="1" r="AV53"/>
  <c i="3" r="F30"/>
  <c i="1" r="AZ53"/>
  <c i="3" r="J58"/>
  <c r="J57"/>
  <c r="J78"/>
  <c r="F78"/>
  <c r="F76"/>
  <c r="E74"/>
  <c r="J51"/>
  <c r="F51"/>
  <c r="F49"/>
  <c r="E47"/>
  <c r="J36"/>
  <c r="J18"/>
  <c r="E18"/>
  <c r="F79"/>
  <c r="F52"/>
  <c r="J17"/>
  <c r="J12"/>
  <c r="J76"/>
  <c r="J49"/>
  <c r="E7"/>
  <c r="E72"/>
  <c r="E45"/>
  <c i="1" r="AY52"/>
  <c r="AX52"/>
  <c i="2" r="BI221"/>
  <c r="BH221"/>
  <c r="BG221"/>
  <c r="BF221"/>
  <c r="T221"/>
  <c r="T220"/>
  <c r="R221"/>
  <c r="R220"/>
  <c r="P221"/>
  <c r="P220"/>
  <c r="BK221"/>
  <c r="BK220"/>
  <c r="J220"/>
  <c r="J221"/>
  <c r="BE221"/>
  <c r="J62"/>
  <c r="BI219"/>
  <c r="BH219"/>
  <c r="BG219"/>
  <c r="BF219"/>
  <c r="T219"/>
  <c r="R219"/>
  <c r="P219"/>
  <c r="BK219"/>
  <c r="J219"/>
  <c r="BE219"/>
  <c r="BI217"/>
  <c r="BH217"/>
  <c r="BG217"/>
  <c r="BF217"/>
  <c r="T217"/>
  <c r="R217"/>
  <c r="P217"/>
  <c r="BK217"/>
  <c r="J217"/>
  <c r="BE217"/>
  <c r="BI215"/>
  <c r="BH215"/>
  <c r="BG215"/>
  <c r="BF215"/>
  <c r="T215"/>
  <c r="R215"/>
  <c r="P215"/>
  <c r="BK215"/>
  <c r="J215"/>
  <c r="BE215"/>
  <c r="BI211"/>
  <c r="BH211"/>
  <c r="BG211"/>
  <c r="BF211"/>
  <c r="T211"/>
  <c r="R211"/>
  <c r="P211"/>
  <c r="BK211"/>
  <c r="J211"/>
  <c r="BE211"/>
  <c r="BI206"/>
  <c r="BH206"/>
  <c r="BG206"/>
  <c r="BF206"/>
  <c r="T206"/>
  <c r="R206"/>
  <c r="P206"/>
  <c r="BK206"/>
  <c r="J206"/>
  <c r="BE206"/>
  <c r="BI203"/>
  <c r="BH203"/>
  <c r="BG203"/>
  <c r="BF203"/>
  <c r="T203"/>
  <c r="R203"/>
  <c r="P203"/>
  <c r="BK203"/>
  <c r="J203"/>
  <c r="BE203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2"/>
  <c r="BH192"/>
  <c r="BG192"/>
  <c r="BF192"/>
  <c r="T192"/>
  <c r="R192"/>
  <c r="P192"/>
  <c r="BK192"/>
  <c r="J192"/>
  <c r="BE192"/>
  <c r="BI190"/>
  <c r="BH190"/>
  <c r="BG190"/>
  <c r="BF190"/>
  <c r="T190"/>
  <c r="T189"/>
  <c r="R190"/>
  <c r="R189"/>
  <c r="P190"/>
  <c r="P189"/>
  <c r="BK190"/>
  <c r="BK189"/>
  <c r="J189"/>
  <c r="J190"/>
  <c r="BE190"/>
  <c r="J61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79"/>
  <c r="BH179"/>
  <c r="BG179"/>
  <c r="BF179"/>
  <c r="T179"/>
  <c r="R179"/>
  <c r="P179"/>
  <c r="BK179"/>
  <c r="J179"/>
  <c r="BE179"/>
  <c r="BI173"/>
  <c r="BH173"/>
  <c r="BG173"/>
  <c r="BF173"/>
  <c r="T173"/>
  <c r="T172"/>
  <c r="R173"/>
  <c r="R172"/>
  <c r="P173"/>
  <c r="P172"/>
  <c r="BK173"/>
  <c r="BK172"/>
  <c r="J172"/>
  <c r="J173"/>
  <c r="BE173"/>
  <c r="J60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5"/>
  <c r="BH165"/>
  <c r="BG165"/>
  <c r="BF165"/>
  <c r="T165"/>
  <c r="R165"/>
  <c r="P165"/>
  <c r="BK165"/>
  <c r="J165"/>
  <c r="BE165"/>
  <c r="BI163"/>
  <c r="BH163"/>
  <c r="BG163"/>
  <c r="BF163"/>
  <c r="T163"/>
  <c r="T162"/>
  <c r="R163"/>
  <c r="R162"/>
  <c r="P163"/>
  <c r="P162"/>
  <c r="BK163"/>
  <c r="BK162"/>
  <c r="J162"/>
  <c r="J163"/>
  <c r="BE163"/>
  <c r="J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7"/>
  <c r="BH147"/>
  <c r="BG147"/>
  <c r="BF147"/>
  <c r="T147"/>
  <c r="R147"/>
  <c r="P147"/>
  <c r="BK147"/>
  <c r="J147"/>
  <c r="BE147"/>
  <c r="BI144"/>
  <c r="BH144"/>
  <c r="BG144"/>
  <c r="BF144"/>
  <c r="T144"/>
  <c r="R144"/>
  <c r="P144"/>
  <c r="BK144"/>
  <c r="J144"/>
  <c r="BE144"/>
  <c r="BI141"/>
  <c r="BH141"/>
  <c r="BG141"/>
  <c r="BF141"/>
  <c r="T141"/>
  <c r="R141"/>
  <c r="P141"/>
  <c r="BK141"/>
  <c r="J141"/>
  <c r="BE141"/>
  <c r="BI138"/>
  <c r="BH138"/>
  <c r="BG138"/>
  <c r="BF138"/>
  <c r="T138"/>
  <c r="R138"/>
  <c r="P138"/>
  <c r="BK138"/>
  <c r="J138"/>
  <c r="BE138"/>
  <c r="BI135"/>
  <c r="BH135"/>
  <c r="BG135"/>
  <c r="BF135"/>
  <c r="T135"/>
  <c r="R135"/>
  <c r="P135"/>
  <c r="BK135"/>
  <c r="J135"/>
  <c r="BE135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3"/>
  <c r="BH123"/>
  <c r="BG123"/>
  <c r="BF123"/>
  <c r="T123"/>
  <c r="R123"/>
  <c r="P123"/>
  <c r="BK123"/>
  <c r="J123"/>
  <c r="BE123"/>
  <c r="BI119"/>
  <c r="BH119"/>
  <c r="BG119"/>
  <c r="BF119"/>
  <c r="T119"/>
  <c r="R119"/>
  <c r="P119"/>
  <c r="BK119"/>
  <c r="J119"/>
  <c r="BE119"/>
  <c r="BI110"/>
  <c r="BH110"/>
  <c r="BG110"/>
  <c r="BF110"/>
  <c r="T110"/>
  <c r="R110"/>
  <c r="P110"/>
  <c r="BK110"/>
  <c r="J110"/>
  <c r="BE110"/>
  <c r="BI105"/>
  <c r="BH105"/>
  <c r="BG105"/>
  <c r="BF105"/>
  <c r="T105"/>
  <c r="R105"/>
  <c r="P105"/>
  <c r="BK105"/>
  <c r="J105"/>
  <c r="BE105"/>
  <c r="BI100"/>
  <c r="BH100"/>
  <c r="BG100"/>
  <c r="BF100"/>
  <c r="T100"/>
  <c r="R100"/>
  <c r="P100"/>
  <c r="BK100"/>
  <c r="J100"/>
  <c r="BE100"/>
  <c r="BI95"/>
  <c r="BH95"/>
  <c r="BG95"/>
  <c r="BF95"/>
  <c r="T95"/>
  <c r="R95"/>
  <c r="P95"/>
  <c r="BK95"/>
  <c r="J95"/>
  <c r="BE95"/>
  <c r="BI90"/>
  <c r="BH90"/>
  <c r="BG90"/>
  <c r="BF90"/>
  <c r="T90"/>
  <c r="R90"/>
  <c r="P90"/>
  <c r="BK90"/>
  <c r="J90"/>
  <c r="BE90"/>
  <c r="BI87"/>
  <c r="BH87"/>
  <c r="BG87"/>
  <c r="BF87"/>
  <c r="T87"/>
  <c r="R87"/>
  <c r="P87"/>
  <c r="BK87"/>
  <c r="J87"/>
  <c r="BE87"/>
  <c r="BI85"/>
  <c r="F34"/>
  <c i="1" r="BD52"/>
  <c i="2" r="BH85"/>
  <c r="F33"/>
  <c i="1" r="BC52"/>
  <c i="2" r="BG85"/>
  <c r="F32"/>
  <c i="1" r="BB52"/>
  <c i="2" r="BF85"/>
  <c r="J31"/>
  <c i="1" r="AW52"/>
  <c i="2" r="F31"/>
  <c i="1" r="BA52"/>
  <c i="2" r="T85"/>
  <c r="T84"/>
  <c r="T83"/>
  <c r="T82"/>
  <c r="R85"/>
  <c r="R84"/>
  <c r="R83"/>
  <c r="R82"/>
  <c r="P85"/>
  <c r="P84"/>
  <c r="P83"/>
  <c r="P82"/>
  <c i="1" r="AU52"/>
  <c i="2" r="BK85"/>
  <c r="BK84"/>
  <c r="J84"/>
  <c r="BK83"/>
  <c r="J83"/>
  <c r="BK82"/>
  <c r="J82"/>
  <c r="J56"/>
  <c r="J27"/>
  <c i="1" r="AG52"/>
  <c i="2" r="J85"/>
  <c r="BE85"/>
  <c r="J30"/>
  <c i="1" r="AV52"/>
  <c i="2" r="F30"/>
  <c i="1" r="AZ52"/>
  <c i="2" r="J58"/>
  <c r="J57"/>
  <c r="J78"/>
  <c r="F78"/>
  <c r="F76"/>
  <c r="E74"/>
  <c r="J51"/>
  <c r="F51"/>
  <c r="F49"/>
  <c r="E47"/>
  <c r="J36"/>
  <c r="J18"/>
  <c r="E18"/>
  <c r="F79"/>
  <c r="F52"/>
  <c r="J17"/>
  <c r="J12"/>
  <c r="J76"/>
  <c r="J49"/>
  <c r="E7"/>
  <c r="E72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<sst xmlns="http://schemas.openxmlformats.org/spreadsheetml/2006/main">
  <si>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</si>
  <si>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</si>
  <si>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</si>
  <si>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</si>
  <si>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</si>
  <si>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</si>
  <si>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</si>
  <si>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{74ad5511-96f6-4419-bd74-7d518b3a372c}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</si>
  <si>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</si>
  <si>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</si>
  <si>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</si>
  <si>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</si>
  <si>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</si>
  <si>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</si>
  <si>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</si>
  <si>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</si>
  <si>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392018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</si>
  <si>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</si>
  <si>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</si>
  <si>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Točna pro vozidla údržby silnic na silnici III/214 16, Horní Lipina</t>
  </si>
  <si>
    <t>KSO:</t>
  </si>
  <si>
    <t>822 2</t>
  </si>
  <si>
    <t>CC-CZ:</t>
  </si>
  <si>
    <t>21121</t>
  </si>
  <si>
    <t>Místo:</t>
  </si>
  <si>
    <t>Lipová - Horní Lipina</t>
  </si>
  <si>
    <t>Datum:</t>
  </si>
  <si>
    <t>25. 10. 2018</t>
  </si>
  <si>
    <t>Zadavatel:</t>
  </si>
  <si>
    <t>IČ:</t>
  </si>
  <si>
    <t>70947023</t>
  </si>
  <si>
    <t>KSÚS KK p.o., Chebská 282, 356 01 Sokolov</t>
  </si>
  <si>
    <t>DIČ:</t>
  </si>
  <si>
    <t/>
  </si>
  <si>
    <t>Uchazeč:</t>
  </si>
  <si>
    <t>Vyplň údaj</t>
  </si>
  <si>
    <t>Projektant:</t>
  </si>
  <si>
    <t>26392526</t>
  </si>
  <si>
    <t>DSVA, s.r.o. - Ing. Petr Král, Jozef Turza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</si>
  <si>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</si>
  <si>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</si>
  <si>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</si>
  <si>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</si>
  <si>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</si>
  <si>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</si>
  <si>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</si>
  <si>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</si>
  <si>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</si>
  <si>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</si>
  <si>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</si>
  <si>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</si>
  <si>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</si>
  <si>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</si>
  <si>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</si>
  <si>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</si>
  <si>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</si>
  <si>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</si>
  <si>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</si>
  <si>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</si>
  <si>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</si>
  <si>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</si>
  <si>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</si>
  <si>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</si>
  <si>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</si>
  <si>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</si>
  <si>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</si>
  <si>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</si>
  <si>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</si>
  <si>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</si>
  <si>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</si>
  <si>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</si>
  <si>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</si>
  <si>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</si>
  <si>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</si>
  <si>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</si>
  <si>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</si>
  <si>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</si>
  <si>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</si>
  <si>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</si>
  <si>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</si>
  <si>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</si>
  <si>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</si>
  <si>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 xml:space="preserve">Točna pro vozidla údržby silnic na silnici  III/21416</t>
  </si>
  <si>
    <t>STA</t>
  </si>
  <si>
    <t>1</t>
  </si>
  <si>
    <t>{9cc1eebe-a06c-40ce-bf74-c6ff66936040}</t>
  </si>
  <si>
    <t>2</t>
  </si>
  <si>
    <t>SO 102</t>
  </si>
  <si>
    <t>Oprava krytu vozovky na silnici III/21416</t>
  </si>
  <si>
    <t>{b2b15e35-903d-4cb2-9e5c-f2cd13ad859a}</t>
  </si>
  <si>
    <t>VRN</t>
  </si>
  <si>
    <t>Vedlejší rozpočtové náklady</t>
  </si>
  <si>
    <t>{f6d61e83-61dc-4ec8-b7e3-60a1c71398e6}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</si>
  <si>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</si>
  <si>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</si>
  <si>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</si>
  <si>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</si>
  <si>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</si>
  <si>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</si>
  <si>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</si>
  <si>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 xml:space="preserve">SO 101 - Točna pro vozidla údržby silnic na silnici  III/21416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</si>
  <si>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</si>
  <si>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</si>
  <si>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</si>
  <si>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</si>
  <si>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</si>
  <si>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</si>
  <si>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</si>
  <si>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</si>
  <si>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</si>
  <si>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 xml:space="preserve">      5 - Komunikace pozemní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</si>
  <si>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</si>
  <si>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</si>
  <si>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</si>
  <si>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</si>
  <si>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</si>
  <si>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</si>
  <si>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</si>
  <si>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</si>
  <si>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</si>
  <si>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</si>
  <si>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</si>
  <si>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</si>
  <si>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</si>
  <si>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</si>
  <si>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</si>
  <si>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</si>
  <si>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</si>
  <si>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</si>
  <si>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</si>
  <si>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44</t>
  </si>
  <si>
    <t>K</t>
  </si>
  <si>
    <t>113107182</t>
  </si>
  <si>
    <t>Odstranění podkladů nebo krytů strojně plochy jednotlivě přes 50 m2 do 200 m2 s přemístěním hmot na skládku na vzdálenost do 20 m nebo s naložením na dopravní prostředek živičných, o tl. vrstvy přes 50 do 100 mm</t>
  </si>
  <si>
    <t>m2</t>
  </si>
  <si>
    <t>CS ÚRS 2018 01</t>
  </si>
  <si>
    <t>4</t>
  </si>
  <si>
    <t>594226400</t>
  </si>
  <si>
    <t>PSC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</si>
  <si>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</si>
  <si>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113107164</t>
  </si>
  <si>
    <t>Odstranění podkladů nebo krytů strojně plochy jednotlivě přes 50 m2 do 200 m2 s přemístěním hmot na skládku na vzdálenost do 20 m nebo s naložením na dopravní prostředek z kameniva hrubého drceného, o tl. vrstvy přes 300 do 400 mm</t>
  </si>
  <si>
    <t>1193550392</t>
  </si>
  <si>
    <t>VV</t>
  </si>
  <si>
    <t>99*1,1</t>
  </si>
  <si>
    <t>3</t>
  </si>
  <si>
    <t>122302201</t>
  </si>
  <si>
    <t>Odkopávky a prokopávky nezapažené pro silnice s přemístěním výkopku v příčných profilech na vzdálenost do 15 m nebo s naložením na dopravní prostředek v hornině tř. 4 do 100 m3</t>
  </si>
  <si>
    <t>m3</t>
  </si>
  <si>
    <t>1770192898</t>
  </si>
  <si>
    <t xml:space="preserve">Poznámka k souboru cen:_x000d_
1. Ceny jsou určeny pro vykopávky:_x000d_
a) příkopů pro silnice a to i tehdy, jsou-li vykopávky příkopů prováděny samostatně,_x000d_
b) v zemnících na suchu, jestliže tyto zemníky přímo souvisejí s odkopávkami nebo prokopávkami pro spodní stavbu silnic. Vykopávky v ostatních zemnících se oceňují podle kapitoly. 3*2 Zemníky Všeobecných podmínek tohoto katalogu._x000d_
c) při zahlubování silnic pro mimoúrovňové křížení a pro vykopávky pod mosty provedenými v předepsaném předstihu. Část vykopávky mezi svislými rovinami proloženými vnějšími hranami mostu se oceňují:_x000d_
- při objemu do 1 000 m3 cenami pro množství do 100 m3_x000d_
- při objemu přes 1 000 m3 cenami pro množství přes 100 do 1 000 m3._x000d_
d) pro sejmutí podorničí s přihlédnutím k ustanovení čl. 3112 Všeobecných podmínek katalogu._x000d_
2. Ceny nelze použít pro odkopávky a prokopávky v zapažených prostorách; tyto zemní práce se oceňují podle čl. 3116 Všeobecných podmínek tohoto katalogu._x000d_
3. V cenách jsou započteny i náklady na vodorovné přemístění výkopku v příčných profilech na přilehlých svazích a příkopech. Vzdálenosti příčného přemístění se nezahrnují do střední vzdálenosti vodorovného přemístění výkopku._x000d_
4. Vodorovné přemístění výkopku z výkopiště na násypiště při jakékoliv šířce koruny se nepovažuje za vodorovné přemístění výkopku v příčném profilu, je-li při odkopávce nebo prokopávce mezi výkopištěm a násypištěm v příčném profilu dopravní nebo jiný pruh, na němž projekt vylučuje rušení provozu prováděním zemních prací. Takové přemístění výkopku se oceňuje podle čl. 3162 Všeobecných podmínek tohoto katalogu._x000d_
5. Přemístění výkopku v příčných profilech na vzdálenost přes 15 m se oceňuje cenami souboru cen 162 .0-1 . Vodorovné přemístění výkopku části A 01 Společné zemní práce tohoto katalogu_x000d_
</t>
  </si>
  <si>
    <t>91*0,37"rameno točny, vozovka typ A</t>
  </si>
  <si>
    <t>17*0,3"nápoj na rameno točny, vozovka typ C</t>
  </si>
  <si>
    <t>Součet</t>
  </si>
  <si>
    <t>122302209</t>
  </si>
  <si>
    <t>Odkopávky a prokopávky nezapažené pro silnice s přemístěním výkopku v příčných profilech na vzdálenost do 15 m nebo s naložením na dopravní prostředek v hornině tř. 4 Příplatek k cenám za lepivost horniny tř. 4</t>
  </si>
  <si>
    <t>763633737</t>
  </si>
  <si>
    <t>5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</si>
  <si>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</si>
  <si>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</si>
  <si>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-1672826163</t>
  </si>
  <si>
    <t xml:space="preserve">Poznámka k souboru cen:_x000d_
1. Ceny nelze použít, předepisuje-li projekt přemístit výkopek na místo nepřístupné obvyklým dopravním prostředkům; toto přemístění se oceňuje individuálně._x000d_
2. V cenách jsou započteny i náhrady za jízdu loženého vozidla v terénu ve výkopišti nebo na násypišti._x000d_
3. V cenách nejsou započteny náklady na rozhrnutí výkopku na násypišti; toto rozhrnutí se oceňuje cenami souboru cen 171 . 0- . . Uložení sypaniny do násypů a 171 20-1201 Uložení sypaniny na skládky._x000d_
4. Je-li na dopravní dráze pro vodorovné přemístění nějaká překážka, pro kterou je nutno překládat výkopek z jednoho obvyklého dopravního prostředku na jiný obvyklý dopravní prostředek, oceňuje se toto lomené vodorovné přemístění výkopku v každém úseku samostatně příslušnou cenou tohoto souboru cen a překládání výkopku cenami souboru cen 167 10-3 . Nakládání neulehlého výkopku z hromad s ohledem na ustanovení pozn. číslo 5._x000d_
5. Přemísťuje-li se výkopek z dočasných skládek vzdálených do 50 m, neoceňuje se nakládání výkopku, i když se provádí. Toto ustanovení neplatí, vylučuje-li projekt použití dozeru._x000d_
6. V cenách vodorovného přemístění sypaniny nejsou započteny náklady na dodávku materiálu, tyto se oceňují ve specifikaci._x000d_
</t>
  </si>
  <si>
    <t>2,4"štěrkodrť</t>
  </si>
  <si>
    <t>4,6"zemina</t>
  </si>
  <si>
    <t>6</t>
  </si>
  <si>
    <t>167101101</t>
  </si>
  <si>
    <t>Nakládání, skládání a překládání neulehlého výkopku nebo sypaniny nakládání, množství do 100 m3, z hornin tř. 1 až 4</t>
  </si>
  <si>
    <t>-850704004</t>
  </si>
  <si>
    <t xml:space="preserve">Poznámka k souboru cen:_x000d_
1. Ceny -1101, -1151, -1102, -1152, -1103, -1153, jsou určeny pro nakládání, skládání a překládání na obvyklý nebo z obvyklého dopravního prostředku. Pro nakládání z lodi nebo na loď jsou určeny ceny -1105 a -1155._x000d_
2. Ceny -1105 a -1155 jsou určeny pro nakládání, překládání a vykládání na vzdálenost_x000d_
a) do 20 m vodorovně; vodorovná vzdálenost se měří od těžnice lodi k těžnici druhé lodi, nebo k těžišti hromady na břehu nebo k těžišti dopravního prostředku na suchu,_x000d_
b) do 4 m svisle; svislá vzdálenost se měří od pracovní hladiny vody k úrovni srovnaného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m._x000d_
3. Množství měrných jednotek se určí v rostlém stavu horniny._x000d_
</t>
  </si>
  <si>
    <t>7</t>
  </si>
  <si>
    <t>171203111</t>
  </si>
  <si>
    <t>Uložení výkopku bez zhutnění s hrubým rozhrnutím v rovině nebo na svahu do 1:5</t>
  </si>
  <si>
    <t>-480738439</t>
  </si>
  <si>
    <t xml:space="preserve">Poznámka k souboru cen:_x000d_
1. Ceny jsou určeny pro ukládání výkopku objemu do 200 m3 na jednom objektu; pro ukládání výkopku přes 200 m3 lze použít ceny souboru cen 171 20-12 Uložení sypaniny, části A01 katalogu 800-1 Zemní práce._x000d_
2. V cenách o sklonu svahu přes 1:1 jsou uvažovány podmínky pro svahy běžně schůdné; bez použití lezeckých technik. V případě použití lezeckých technik se tyto náklady oceňují individuálně._x000d_
</t>
  </si>
  <si>
    <t>2*0,75"zemina, zásyp jam kácených stromů</t>
  </si>
  <si>
    <t>2*(14*0,5*0,15)"zemina, zásyp vyjetých kolejí rušené cesty</t>
  </si>
  <si>
    <t>1"zemina, ostatní zásypy</t>
  </si>
  <si>
    <t>35*0,03"štěrkodrť, dosypání sjezdů, vozovky typ D</t>
  </si>
  <si>
    <t>17*0,05"štěrkodrť, nápoj na rameno točny, vozovka typ C</t>
  </si>
  <si>
    <t>0,5"štěrkodrť, reserva</t>
  </si>
  <si>
    <t>8</t>
  </si>
  <si>
    <t>121101103</t>
  </si>
  <si>
    <t>Sejmutí ornice nebo lesní půdy s vodorovným přemístěním na hromady v místě upotřebení nebo na dočasné či trvalé skládky se složením, na vzdálenost přes 100 do 250 m</t>
  </si>
  <si>
    <t>1656478418</t>
  </si>
  <si>
    <t xml:space="preserve">Poznámka k souboru cen:_x000d_
1. V cenách jsou započteny i náklady na příp. nutné naložení sejmuté ornice na dopravní prostředek._x000d_
2. V cenách nejsou započteny náklady na odstranění nevhodných přimísenin (kamenů, kořenů apod.); tyto práce se ocení individuálně._x000d_
3. Množství ornice odebírané ze skládek se do objemu vykopávek pro volbu cen podle množství nezapočítává. Ceny souboru cen 122 . 0-11 Odkopávky a prokopávky nezapažené, se volí pro ornici odebíranou z projektovaných dočasných skládek;_x000d_
a) na staveništi podle součtu objemu ze všech skládek,_x000d_
b) mimo staveniště podle objemu každé skládky zvlášť._x000d_
4. Uložení ornice na skládky se oceňuje podle ustanovení v poznámkách č. 1 a 2 k ceně 171 20-1201 Uložení sypaniny na skládky. Složení ornice na hromady v místě upotřebení se neoceňuje._x000d_
5. Odebírá-li se ornice z projektované dočasné skládky, oceňuje se její naložení a přemístění podle čl. 3172 Všeobecných podmínek tohoto katalogu._x000d_
6. Přemísťuje-li se ornice na vzdálenost větší něž 250 m, vzdálenost 50 m se pro určení vzdálenosti vodorovného přemístění neodečítá a ocení se sejmutí a přemístění bez ohledu na ustanovení pozn. č. 1 takto:_x000d_
a) sejmutí ornice na vzdálenost 50m cenou 121 10-1101;_x000d_
b) naložení příslušnou cenou souboru cen 167 10- . ._x000d_
c) vodorovné přemístění cenami souboru cen 162 . 0- . . Vodorovné přemístění výkopku._x000d_
7. Sejmutí podorničí se oceňuje cenami odkopávek s přihlédnutím k ustanovení čl. 3112 Všeobecných podmínek tohoto katalogu._x000d_
</t>
  </si>
  <si>
    <t>(91+17)*0,1</t>
  </si>
  <si>
    <t>9</t>
  </si>
  <si>
    <t>181301101</t>
  </si>
  <si>
    <t>Rozprostření a urovnání ornice v rovině nebo ve svahu sklonu do 1:5 při souvislé ploše do 500 m2, tl. vrstvy do 100 mm</t>
  </si>
  <si>
    <t>-1371105898</t>
  </si>
  <si>
    <t xml:space="preserve">Poznámka k souboru cen:_x000d_
1. V ceně jsou započteny i náklady na případné nutné přemístění hromad nebo dočasných skládek na místo spotřeby ze vzdálenosti do 30 m._x000d_
2. V ceně nejsou započteny náklady na získání ornice; toto získání se oceňuje cenami souboru cen 121 10-11 Sejmutí ornice._x000d_
3. Případné nakládání ornice, v souvislosti s pozn. č. 2 se oceňuje cenami souboru cen 167 10-11 Nakládání, skládání a překládání neulehlého výkopku nebo sypaniny._x000d_
4. Jsou-li hromady nebo dočasné skládky ornice umístěny podle projektu ve vzdálenosti přes 30 m od místa spotřeby, oceňuje se její přemístění cenami souboru cen 162 . 0-1 . Vodorovné přemístění výkopku, přičemž se vzdálenost 30 m, uvedená v popisu cen, neodečítá._x000d_
</t>
  </si>
  <si>
    <t>108</t>
  </si>
  <si>
    <t>10</t>
  </si>
  <si>
    <t>112101121</t>
  </si>
  <si>
    <t>Odstranění stromů s odřezáním kmene a s odvětvením jehličnatých bez odkornění, průměru kmene přes 100 do 300 mm</t>
  </si>
  <si>
    <t>kus</t>
  </si>
  <si>
    <t>CS ÚRS 2018 02</t>
  </si>
  <si>
    <t>-1156925009</t>
  </si>
  <si>
    <t xml:space="preserve">Poznámka k souboru cen:_x000d_
1. Ceny jsou určeny pro odstranění stromů v rámci přípravy staveniště._x000d_
2. Ceny lze použít i pro odstranění stromů ze sesuté zeminy, vývratů a polomů._x000d_
3. V ceně jsou započteny i náklady na případné nutné odklizení kmene a větví odděleně na vzdálenost do 50 m nebo s naložením na dopravní prostředek._x000d_
4.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nimi, nejčastěji v rozmezí 0,15-0,45 m nad povrchem stávajícího terénu._x000d_
5. Ceny nelze užít v případě, kdy je nutné odstraňování stromu po částech; tyto práce lze oceňovat příslušnými cenami katalogu 823-1 Plochy a úprava území._x000d_
</t>
  </si>
  <si>
    <t>11</t>
  </si>
  <si>
    <t>112201101</t>
  </si>
  <si>
    <t>Odstranění pařezů s jejich vykopáním, vytrháním nebo odstřelením, s přesekáním kořenů průměru přes 100 do 300 mm</t>
  </si>
  <si>
    <t>687848256</t>
  </si>
  <si>
    <t xml:space="preserve">Poznámka k souboru cen:_x000d_
1. Ceny lze použít i pro odstranění pařezů ze sesuté zeminy, vývratů a polomů._x000d_
2. V ceně jsou započteny i náklady na případné nutné odklizení pařezů na hromady na vzdálenost do 50 m nebo naložení na dopravní prostředek._x000d_
3. Mají-li se odstraňovat pařezy z pokáceného souvislého lesního porostu, lze počet pařezů stanovit s přihlédnutím k tabulce v příloze č. 1._x000d_
4. Zásyp jam po pařezech se oceňuje cenami souboru cen 174 20-12 této části katalogu._x000d_
5. Průměr pařezu se měří v místě řezu kmene na základě dvojího na sebe kolmého měření a následného zprůměrování naměřených hodnot._x000d_
</t>
  </si>
  <si>
    <t>12</t>
  </si>
  <si>
    <t>174201201</t>
  </si>
  <si>
    <t>Zásyp jam po pařezech výkopkem z horniny získané při dobývání pařezů s hrubým urovnáním povrchu zasypávky průměru pařezu přes 100 do 300 mm</t>
  </si>
  <si>
    <t>-1243629511</t>
  </si>
  <si>
    <t xml:space="preserve">Poznámka k souboru cen:_x000d_
1. Zásyp jam po pařezech průměru přes 100 do 300 mm se neoceňuje v případě, že se současně provádí sejmutí ornice._x000d_
2. Nestačí-li pro zasypání jámy po pařezu výkopek získaný při dobývání pařezu a je-li projektem předepsáno, oceňuje se se doplnění jámy do úrovně okolního terénu cenou 174 10-1101 Zásyp sypaninou jam, šachet, rýh nebo kolem objektů._x000d_
3. Průměr pařezu se měří v místě řezu._x000d_
</t>
  </si>
  <si>
    <t>13</t>
  </si>
  <si>
    <t>162301405</t>
  </si>
  <si>
    <t>Vodorovné přemístění větví, kmenů nebo pařezů s naložením, složením a dopravou do 5000 m větví stromů jehličnatých, průměru kmene přes 100 do 300 mm</t>
  </si>
  <si>
    <t>-1033673940</t>
  </si>
  <si>
    <t xml:space="preserve">Poznámka k souboru cen:_x000d_
1. Průměr kmene i pařezu se měří v místě řezu._x000d_
2. Měrná jednotka je 1 strom._x000d_
</t>
  </si>
  <si>
    <t>40"předpoklad na pozemek vlastníka do 10km</t>
  </si>
  <si>
    <t>14</t>
  </si>
  <si>
    <t>162301415</t>
  </si>
  <si>
    <t>Vodorovné přemístění větví, kmenů nebo pařezů s naložením, složením a dopravou do 5000 m kmenů stromů jehličnatých, průměru přes 100 do 300 mm</t>
  </si>
  <si>
    <t>-2009463363</t>
  </si>
  <si>
    <t>2"předpoklad na pozemek vlastníka do 10km</t>
  </si>
  <si>
    <t>162301421</t>
  </si>
  <si>
    <t>Vodorovné přemístění větví, kmenů nebo pařezů s naložením, složením a dopravou do 5000 m pařezů kmenů, průměru přes 100 do 300 mm</t>
  </si>
  <si>
    <t>1070763551</t>
  </si>
  <si>
    <t>2"odvoz na skládku</t>
  </si>
  <si>
    <t>16</t>
  </si>
  <si>
    <t>162301905</t>
  </si>
  <si>
    <t>Vodorovné přemístění větví, kmenů nebo pařezů s naložením, složením a dopravou Příplatek k cenám za každých dalších i započatých 5000 m přes 5000 m větví stromů jehličnatých, o průměru kmene přes 100 do 300 mm</t>
  </si>
  <si>
    <t>935966980</t>
  </si>
  <si>
    <t>17</t>
  </si>
  <si>
    <t>162301915</t>
  </si>
  <si>
    <t>Vodorovné přemístění větví, kmenů nebo pařezů s naložením, složením a dopravou Příplatek k cenám za každých dalších i započatých 5000 m přes 5000 m kmenů stromů jehličnatých, průměru přes 100 do 300 mm</t>
  </si>
  <si>
    <t>1941989509</t>
  </si>
  <si>
    <t>18</t>
  </si>
  <si>
    <t>162301921</t>
  </si>
  <si>
    <t>Vodorovné přemístění větví, kmenů nebo pařezů s naložením, složením a dopravou Příplatek k cenám za každých dalších i započatých 5000 m přes 5000 m pařezů kmenů, průměru přes 100 do 300 mm</t>
  </si>
  <si>
    <t>561906898</t>
  </si>
  <si>
    <t>2*2 'Přepočtené koeficientem množství</t>
  </si>
  <si>
    <t>20</t>
  </si>
  <si>
    <t>183403122</t>
  </si>
  <si>
    <t>Obdělání půdy rigolováním v rovině nebo na svahu do 1:5 hl. přes 400 do 600 mm</t>
  </si>
  <si>
    <t>854104794</t>
  </si>
  <si>
    <t xml:space="preserve">Poznámka k souboru cen:_x000d_
1. Každé opakované obdělání půdy se oceňuje samostatně._x000d_
2. Ceny -3114 a -3115 lze použít i pro obdělání půdy aktivními branami._x000d_
</t>
  </si>
  <si>
    <t>42</t>
  </si>
  <si>
    <t>181411131</t>
  </si>
  <si>
    <t>Založení trávníku na půdě předem připravené plochy do 1000 m2 výsevem včetně utažení parkového v rovině nebo na svahu do 1:5</t>
  </si>
  <si>
    <t>-1801144050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</si>
  <si>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</si>
  <si>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43</t>
  </si>
  <si>
    <t>M</t>
  </si>
  <si>
    <t>00572410</t>
  </si>
  <si>
    <t>osivo směs travní parková</t>
  </si>
  <si>
    <t>kg</t>
  </si>
  <si>
    <t>278195950</t>
  </si>
  <si>
    <t>108*0,015 'Přepočtené koeficientem množství</t>
  </si>
  <si>
    <t>19</t>
  </si>
  <si>
    <t>181951102</t>
  </si>
  <si>
    <t>Úprava pláně vyrovnáním výškových rozdílů v hornině tř. 1 až 4 se zhutněním</t>
  </si>
  <si>
    <t>55140057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</si>
  <si>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(berem) šířky do 3 m přerušujících svahy, pro urovnání dna silničních a železničních příkopů pro jakoukoliv šířku dna; toto urovnání se oceňuje cenami souboru cen 182 .0-1 Svahování._x000d_
3. Urovnání ploch ve sklonu přes 1 : 5 se oceňuje cenami souboru cen 182 . 0-11 Svahování trvalých svahů do projektovaných profilů._x000d_
4. Náklady na urovnání dna a stěn při čištění příkopů pozemních komunikací jsou započteny v cenách souborů cen 938 90-2 . Čištění příkopů komunikací v suchu nebo ve vodě části A02 Zemní práce pro objekty oborů 821 až 828._x000d_
5. Míru zhutnění určuje projekt. Ceny se zhutněním jsou určeny pro jakoukoliv míru zhutnění._x000d_
</t>
  </si>
  <si>
    <t>188*1,2"točna</t>
  </si>
  <si>
    <t>17*1,2"vozovka typ C</t>
  </si>
  <si>
    <t>Ostatní konstrukce a práce, bourání</t>
  </si>
  <si>
    <t>24</t>
  </si>
  <si>
    <t>919441211</t>
  </si>
  <si>
    <t>Čelo propustku včetně římsy ze zdiva z lomového kamene, pro propustek z trub DN 300 až 500 mm</t>
  </si>
  <si>
    <t>1569557146</t>
  </si>
  <si>
    <t xml:space="preserve">Poznámka k souboru cen:_x000d_
1. Ceny jsou určeny pro čela propustků bez svahových křídel o spádu do 10 %._x000d_
2. Ceny nelze použít pro čela propustků z trub DN přes 800 mm a pro čela se svahovými křídly, které se oceňují cenami části A 01 katalogu 821-1 Mosty._x000d_
3. V cenách 919 41-1111 až -1141 jsou započteny i náklady na zdivo základu a zdivo nadzákladové z betonu prostého, římsu z betonu železového, zřízení bednění a jeho odstranění._x000d_
4. V cenách 919 44-1211 a -1221 jsou započteny i náklady na maltu cementovou pro zdivo z lomového kamene, maltu cementovou pro spárování zdiva, na římsu z betonu železového, zřízení bednění a jeho odstranění._x000d_
5. V cenách nejsou započteny náklady na:_x000d_
a) zemní práce, které se oceňují cenami souborů cen katalogu 800-1 Zemní práce,_x000d_
b) zábradlí, které se oceňuje cenami části A 01 katalogu 821-1 Mosty,_x000d_
c) ocelovou výztuž římsy, která se oceňuje cenami části A 01 katalogu 821-1 Mosty._x000d_
6. Pro výpočet přesunu hmot se celková hmotnost položky sníží o hmotnost betonu, pokud je beton dodáván přímo na místo zabudování nebo do prostoru technologické manipulace._x000d_
</t>
  </si>
  <si>
    <t>25</t>
  </si>
  <si>
    <t>919535557</t>
  </si>
  <si>
    <t>Obetonování trubního propustku betonem prostým bez zvýšených nároků na prostředí tř. C 16/20</t>
  </si>
  <si>
    <t>-233006764</t>
  </si>
  <si>
    <t xml:space="preserve">Poznámka k souboru cen:_x000d_
1. V ceně jsou započteny i náklady na popř. nutné bednění a odbednění._x000d_
2. Pro výpočet přesunu hmot se celková hmotnost položky sníží o hmotnost betonu, pokud je beton dodáván přímo na místo zabudování nebo do prostoru technologické manipulace._x000d_
</t>
  </si>
  <si>
    <t>10,3*0,25</t>
  </si>
  <si>
    <t>26</t>
  </si>
  <si>
    <t>938902472</t>
  </si>
  <si>
    <t>Čištění propustků s odstraněním travnatého porostu nebo nánosu, s naložením na dopravní prostředek nebo s přemístěním na hromady na vzdálenost do 20 m ručně tloušťky nánosu přes 50 do 75% průměru propustku přes 500 do 1000 mm</t>
  </si>
  <si>
    <t>m</t>
  </si>
  <si>
    <t>873714973</t>
  </si>
  <si>
    <t xml:space="preserve">Poznámka k souboru cen:_x000d_
1. V cenách nejsou započteny náklady na vodorovnou dopravu odstraněného materiálu, která se oceňuje cenami souboru cen 997 22-15 Vodorovná doprava suti._x000d_
2. V cenách čištění propustků strojně tlakovou vodou nejsou započteny náklady na vodu, tyto se oceňují individuálně._x000d_
3. Ceny jsou kalkulovány pro propustky do délky 8 m, pro propustky delší než 8 m se použijí položky 938 90-2411 až -2484 a příplatek 938 90-2499 za každý další 1 metr propustku._x000d_
</t>
  </si>
  <si>
    <t>27</t>
  </si>
  <si>
    <t>938902499</t>
  </si>
  <si>
    <t>Čištění propustků s odstraněním travnatého porostu nebo nánosu, s naložením na dopravní prostředek nebo s přemístěním na hromady na vzdálenost do 20 m Příplatek k cenám za délku propustku přes 8 m za každý další 1 m</t>
  </si>
  <si>
    <t>-215201481</t>
  </si>
  <si>
    <t>997</t>
  </si>
  <si>
    <t>Přesun sutě</t>
  </si>
  <si>
    <t>28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</si>
  <si>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</si>
  <si>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</si>
  <si>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-2079107686</t>
  </si>
  <si>
    <t>99*0,1"bouraný asfaltový kryt</t>
  </si>
  <si>
    <t>(99*1,1)*0,37"štěrky</t>
  </si>
  <si>
    <t>38,77-6,5"zemina</t>
  </si>
  <si>
    <t>29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</si>
  <si>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</si>
  <si>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</si>
  <si>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1006989831</t>
  </si>
  <si>
    <t>82,463*5</t>
  </si>
  <si>
    <t>30</t>
  </si>
  <si>
    <t>997221845</t>
  </si>
  <si>
    <t>Poplatek za uložení stavebního odpadu na skládce (skládkovné) asfaltového bez obsahu dehtu zatříděného do Katalogu odpadů pod kódem 170 302</t>
  </si>
  <si>
    <t>t</t>
  </si>
  <si>
    <t>347617617</t>
  </si>
  <si>
    <t xml:space="preserve">Poznámka k souboru cen:_x000d_
1. Ceny uvedenév souboru cen je doporučeno upravit podle aktuálních cen místně příslušné skládky odpadů._x000d_
2. Uložení odpadů neuvedených v souboru cen se oceňuje individuálně._x000d_
3. V cenách je započítán poplatek za ukládání odpadu dle zákona 185/2001 Sb._x000d_
4. Případné drcení stavebního odpadu lze ocenit cenami souboru cen 997 00-60 Drcení stavebního odpadu z katalogu 800-6 Demolice objektů._x000d_
</t>
  </si>
  <si>
    <t>31</t>
  </si>
  <si>
    <t>171201211</t>
  </si>
  <si>
    <t>Poplatek za uložení stavebního odpadu na skládce (skládkovné) zeminy a kameniva zatříděného do Katalogu odpadů pod kódem 170 504</t>
  </si>
  <si>
    <t>-909446236</t>
  </si>
  <si>
    <t xml:space="preserve">Poznámka k souboru cen:_x000d_
1. Ceny uvedené v souboru cen lze po dohodě upravit podle místních podmínek._x000d_
</t>
  </si>
  <si>
    <t>(38,77-6,5)*1,9"zemina</t>
  </si>
  <si>
    <t>(108,9*0,37)*1,9"štěrky</t>
  </si>
  <si>
    <t>Komunikace pozemní</t>
  </si>
  <si>
    <t>32</t>
  </si>
  <si>
    <t>564761111</t>
  </si>
  <si>
    <t>Podklad nebo kryt z kameniva hrubého drceného vel. 32-63 mm s rozprostřením a zhutněním, po zhutnění tl. 200 mm</t>
  </si>
  <si>
    <t>-1436766229</t>
  </si>
  <si>
    <t>17*1,2"kce typ C</t>
  </si>
  <si>
    <t>48</t>
  </si>
  <si>
    <t>564811111</t>
  </si>
  <si>
    <t>Podklad ze štěrkodrti ŠD s rozprostřením a zhutněním, po zhutnění tl. 50 mm</t>
  </si>
  <si>
    <t>-116523388</t>
  </si>
  <si>
    <t>35"dosypání sjezdů, kryt, kce typ D</t>
  </si>
  <si>
    <t xml:space="preserve">17"nová kce, kryt,  kce typ C</t>
  </si>
  <si>
    <t>33</t>
  </si>
  <si>
    <t>564851111</t>
  </si>
  <si>
    <t>Podklad ze štěrkodrti ŠD s rozprostřením a zhutněním, po zhutnění tl. 150 mm</t>
  </si>
  <si>
    <t>-802450420</t>
  </si>
  <si>
    <t>17*1,1"kce typ C</t>
  </si>
  <si>
    <t>35</t>
  </si>
  <si>
    <t>564861111</t>
  </si>
  <si>
    <t>Podklad ze štěrkodrti ŠD s rozprostřením a zhutněním, po zhutnění tl. 200 mm</t>
  </si>
  <si>
    <t>-524256311</t>
  </si>
  <si>
    <t>188*1,2" kce typ A</t>
  </si>
  <si>
    <t>36</t>
  </si>
  <si>
    <t>564952111</t>
  </si>
  <si>
    <t>Podklad z mechanicky zpevněného kameniva MZK (minerální beton) s rozprostřením a s hutněním, po zhutnění tl. 150 mm</t>
  </si>
  <si>
    <t>-404716243</t>
  </si>
  <si>
    <t xml:space="preserve">Poznámka k souboru cen:_x000d_
1. ČSN 73 6126-1 připouští pro MZK max. tl. 300 mm._x000d_
2. V cenách nejsou započteny náklady na:_x000d_
a) ochranu povrchu podkladu filtračním postřikem, který se oceňuje cenami souboru cen 573 11-11,_x000d_
b) spojovací postřik před pokládkou asfaltových směsí, který se oceňuje cenami souboru cen 573 2.-11._x000d_
</t>
  </si>
  <si>
    <t>188*1,1" kce typ A</t>
  </si>
  <si>
    <t>37</t>
  </si>
  <si>
    <t>573191111</t>
  </si>
  <si>
    <t>Postřik infiltrační kationaktivní emulzí v množství 1,50 kg/m2</t>
  </si>
  <si>
    <t>-633569112</t>
  </si>
  <si>
    <t xml:space="preserve">Poznámka k souboru cen:_x000d_
1. V ceně nejsou započteny náklady na popř. projektem předepsané očištění vozovky, které se oceňuje cenou 938 90-8411 Očištění povrchu saponátovým roztokem části C 01 tohoto katalogu._x000d_
</t>
  </si>
  <si>
    <t>188" kce typ A</t>
  </si>
  <si>
    <t>38</t>
  </si>
  <si>
    <t>565165121</t>
  </si>
  <si>
    <t>Asfaltový beton vrstva podkladní ACP 16 (obalované kamenivo střednězrnné - OKS) s rozprostřením a zhutněním v pruhu šířky přes 3 m, po zhutnění tl. 80 mm</t>
  </si>
  <si>
    <t>517085914</t>
  </si>
  <si>
    <t xml:space="preserve">Poznámka k souboru cen:_x000d_
1. ČSN EN 13108-1 připouští pro ACP 16 pouze tl. 50 až 80 mm._x000d_
</t>
  </si>
  <si>
    <t>30" rezerva</t>
  </si>
  <si>
    <t>39</t>
  </si>
  <si>
    <t>573211107</t>
  </si>
  <si>
    <t>Postřik spojovací PS bez posypu kamenivem z asfaltu silničního, v množství 0,30 kg/m2</t>
  </si>
  <si>
    <t>-1524445980</t>
  </si>
  <si>
    <t>40</t>
  </si>
  <si>
    <t>577134141</t>
  </si>
  <si>
    <t>Asfaltový beton vrstva obrusná ACO 11 (ABS) s rozprostřením a se zhutněním z modifikovaného asfaltu v pruhu šířky přes 3 m tl. 40 mm</t>
  </si>
  <si>
    <t>1311047672</t>
  </si>
  <si>
    <t xml:space="preserve">Poznámka k souboru cen:_x000d_
1. ČSN EN 13108-1 připouští pro ACO 11 pouze tl. 35 až 50 mm._x000d_
</t>
  </si>
  <si>
    <t>47</t>
  </si>
  <si>
    <t>597961111</t>
  </si>
  <si>
    <t>Rigol dlážděný do lože z betonu prostého tl. 100 mm, s vyplněním a zatřením spár cementovou maltou z prefabrikátů celkové šířky rigolu do 1030 mm</t>
  </si>
  <si>
    <t>-1455498413</t>
  </si>
  <si>
    <t xml:space="preserve">Poznámka k souboru cen:_x000d_
1. Ceny nelze použít pro dlažby příkopů, které se oceňují cenami souboru cen 594 . . - . . souboru cen 594 . . - . . Dlažba nebo přídlažba._x000d_
2. V cenách nejsou započteny náklady na popř. nutné zemní práce, které se oceňují cenami části A 01 katalogu 800-1 Zemní práce._x000d_
3. Množství měrných jednotek se určuje v m2 rozvinuté plochy rigolu._x000d_
</t>
  </si>
  <si>
    <t>46</t>
  </si>
  <si>
    <t>59227029</t>
  </si>
  <si>
    <t>žlabovka betonová příkopová 500x680x60mm</t>
  </si>
  <si>
    <t>1292926258</t>
  </si>
  <si>
    <t>998</t>
  </si>
  <si>
    <t>Přesun hmot</t>
  </si>
  <si>
    <t>41</t>
  </si>
  <si>
    <t>998225111</t>
  </si>
  <si>
    <t>Přesun hmot pro komunikace s krytem z kameniva, monolitickým betonovým nebo živičným dopravní vzdálenost do 200 m jakékoliv délky objektu</t>
  </si>
  <si>
    <t>360476674</t>
  </si>
  <si>
    <t xml:space="preserve">Poznámka k souboru cen:_x000d_
1. Ceny lze použít i pro plochy letišť s krytem monolitickým betonovým nebo živičným._x000d_
</t>
  </si>
  <si>
    <t>SO 102 - Oprava krytu vozovky na silnici III/21416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</si>
  <si>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</si>
  <si>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</si>
  <si>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-568581848</t>
  </si>
  <si>
    <t>590</t>
  </si>
  <si>
    <t>-1611750771</t>
  </si>
  <si>
    <t>7,2*1,5"kamenivo nad propustkem</t>
  </si>
  <si>
    <t>8"výhybna v místě sjezdu</t>
  </si>
  <si>
    <t>55</t>
  </si>
  <si>
    <t>1982468681</t>
  </si>
  <si>
    <t>59*0,1"provizorní parkoviště</t>
  </si>
  <si>
    <t>9*0,1"výhybna v místě sjezdu</t>
  </si>
  <si>
    <t>1098399232</t>
  </si>
  <si>
    <t>9*0,37"výhybna v místě sjezdu</t>
  </si>
  <si>
    <t>-1198110393</t>
  </si>
  <si>
    <t>1384577535</t>
  </si>
  <si>
    <t>9*0,37</t>
  </si>
  <si>
    <t>-2120555466</t>
  </si>
  <si>
    <t>-1725795113</t>
  </si>
  <si>
    <t>181301102</t>
  </si>
  <si>
    <t>Rozprostření a urovnání ornice v rovině nebo ve svahu sklonu do 1:5 při souvislé ploše do 500 m2, tl. vrstvy přes 100 do 150 mm</t>
  </si>
  <si>
    <t>27424380</t>
  </si>
  <si>
    <t>59"rekultivace provizorního parkoviště</t>
  </si>
  <si>
    <t>106849181</t>
  </si>
  <si>
    <t>-65019235</t>
  </si>
  <si>
    <t>59*0,015 'Přepočtené koeficientem množství</t>
  </si>
  <si>
    <t>213008784</t>
  </si>
  <si>
    <t>-2144285595</t>
  </si>
  <si>
    <t>16"reprofilace rigolu před a za propustkem</t>
  </si>
  <si>
    <t>913111115</t>
  </si>
  <si>
    <t>Demontáž dopravních značek samostatných značek základních</t>
  </si>
  <si>
    <t>1692499175</t>
  </si>
  <si>
    <t xml:space="preserve">Poznámka k souboru cen:_x000d_
1. V cenách jsou započteny náklady na montáž i demontáž dočasné značky, nebo podstavce._x000d_
</t>
  </si>
  <si>
    <t>2"včetně odvozu do KSUS skladu</t>
  </si>
  <si>
    <t>914111111</t>
  </si>
  <si>
    <t>Montáž svislé dopravní značky základní velikosti do 1 m2 objímkami na sloupky nebo konzoly</t>
  </si>
  <si>
    <t>107765501</t>
  </si>
  <si>
    <t xml:space="preserve">Poznámka k souboru cen:_x000d_
1. V cenách jsou započteny i náklady na montáž značek včetně upevňovacího materiálu na předem připravenou nosnou konstrukci (sloupek, konzolu, sloup)._x000d_
2. V cenách nejsou započteny náklady na:_x000d_
a) dodání značek, tyto se oceňují ve specifikaci,_x000d_
b) na montáž a dodávku ocelových nosných konstrukcí – sloupků, konzol, tyto se oceňují cenami souboru cen 914 51 Montáž sloupku a 914 53 Montáž konzol a nástavců,_x000d_
c) nátěry, tyto se oceňují jako práce PSV příslušnými cenami katalogu 800-783 Nátěry,_x000d_
d) naložení a odklizení výkopku, tyto se oceňují cenami části A 01 katalogu 800-1 Zemní práce._x000d_
3. Ceny nelze použít pro osazení a montáž svislých dopravních značek:_x000d_
a) světelných, tyto se oceňují cenami katalogu 800-741 Elektroinstalace - silnoproud,_x000d_
b) upevněných na lanech nebo speciálních konstrukcích nesoucích více značek, tyto se oceňují individuálně._x000d_
</t>
  </si>
  <si>
    <t>40445443</t>
  </si>
  <si>
    <t>značka dopravní svislá nereflexní FeZn-Al rám 700x330mm</t>
  </si>
  <si>
    <t>-1917077165</t>
  </si>
  <si>
    <t>40445442</t>
  </si>
  <si>
    <t>značka dopravní svislá nereflexní FeZn-Al rám 1000x500mm</t>
  </si>
  <si>
    <t>894199687</t>
  </si>
  <si>
    <t>919735111</t>
  </si>
  <si>
    <t>Řezání stávajícího živičného krytu nebo podkladu hloubky do 50 mm</t>
  </si>
  <si>
    <t>135375438</t>
  </si>
  <si>
    <t xml:space="preserve">Poznámka k souboru cen:_x000d_
1. V cenách jsou započteny i náklady na spotřebu vody._x000d_
</t>
  </si>
  <si>
    <t>3,5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</si>
  <si>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</si>
  <si>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</si>
  <si>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482237371</t>
  </si>
  <si>
    <t xml:space="preserve">Poznámka k souboru cen:_x000d_
1. Ceny jsou určeny pro očištění:_x000d_
a) povrchu stávající vozovky,_x000d_
b) povrchu rozestavěné trvalé vozovky, předepíše-li projekt užívat nově zřizovanou vozovku po dobu výstavby ještě před zřízením konečného závěrečného krytu._x000d_
2. V cenách nejsou započteny náklady na vodorovnou dopravu odstraněného materiálu, která se oceňuje cenami souboru cen 997 22-15 Vodorovná doprava suti._x000d_
</t>
  </si>
  <si>
    <t>966008112</t>
  </si>
  <si>
    <t>Bourání trubního propustku s odklizením a uložením vybouraného materiálu na skládku na vzdálenost do 3 m nebo s naložením na dopravní prostředek z trub DN přes 300 do 500 mm</t>
  </si>
  <si>
    <t>1098859258</t>
  </si>
  <si>
    <t xml:space="preserve">Poznámka k souboru cen:_x000d_
1. Ceny lze použít i pro bourání hospodářských přejezdů a propustků z trub obetonovaných._x000d_
2. V cenách jsou započteny i náklady na případné bourání betonového lože nebo prahů pod troubami propustku._x000d_
3. V cenách nejsou započteny náklady na:_x000d_
a) zemní práce nutné při rozebírání propustků, které se oceňují cenami části A 01 katalogu 800-1 Zemní práce,_x000d_
b) bourání čel, které se oceňuje cenami části B 01 katalogu 821-1 Mosty._x000d_
4. Množství měrných jednotek se určuje délkou mezi rubovými stěnami čel (v podélné ose propustku)._x000d_
5. Přemístění vybouraného materiálu na vzdálenost přes 3 m se oceňuje cenami souborů cen 997 22-1 Vodorovné přemístění vybouraných hmot._x000d_
</t>
  </si>
  <si>
    <t>23</t>
  </si>
  <si>
    <t>449632398</t>
  </si>
  <si>
    <t>2"včetně seříznutí konců trub, min. úhel 45°</t>
  </si>
  <si>
    <t>919521120</t>
  </si>
  <si>
    <t>Zřízení silničního propustku z trub betonových nebo železobetonových DN 400 mm</t>
  </si>
  <si>
    <t>926689987</t>
  </si>
  <si>
    <t xml:space="preserve">Poznámka k souboru cen:_x000d_
1. Ceny jsou určeny pro trubní propustky spádu do 10 %._x000d_
2. V cenách jsou započteny i náklady na:_x000d_
a) podkladní vrstvu ze štěrkopísku a podkladní vrstvu (lože) z betonu prostého,_x000d_
b) utěsnění trub cementovou maltou._x000d_
3. V cenách nejsou započteny náklady na:_x000d_
a) zemní práce, které se oceňují cenami části A 01 katalogu 800-1 Zemní práce;_x000d_
b) dodání trub, které se oceňuje ve specifikaci; ztratné lze dohodnout ve výši 1 %,_x000d_
c) obetonování trub, které se oceňuje cenou 919 53-5555._x000d_
</t>
  </si>
  <si>
    <t>8,5"včetně podbetonování do projektovaného sklonu dna</t>
  </si>
  <si>
    <t>2"pro šikmé seříznutí</t>
  </si>
  <si>
    <t>59222022</t>
  </si>
  <si>
    <t xml:space="preserve">trouba hrdlová přímá železobet. s integrovaným těsněním  40 x 250 x 7,5 cm</t>
  </si>
  <si>
    <t>170167548</t>
  </si>
  <si>
    <t>8,5+1+1"nákup, doprava</t>
  </si>
  <si>
    <t>-1584617719</t>
  </si>
  <si>
    <t>10,8*0,6"propustek</t>
  </si>
  <si>
    <t>8*0,37"výhybna v místě sjezdu</t>
  </si>
  <si>
    <t>55*0,37"nová kce</t>
  </si>
  <si>
    <t>0,8+1,8+1,8+0,8+0,5+1+1,3+2,1+4,3+3,7"bouraný kryt</t>
  </si>
  <si>
    <t>1"z čištění vozovky metením</t>
  </si>
  <si>
    <t>1209872917</t>
  </si>
  <si>
    <t>386816430</t>
  </si>
  <si>
    <t>(10,8*0,4)*1,9"propustek</t>
  </si>
  <si>
    <t>(8*0,37)*1,9"výhybna v místě sjezdu</t>
  </si>
  <si>
    <t>(55*0,37)*1,9"nová kce</t>
  </si>
  <si>
    <t>997221815</t>
  </si>
  <si>
    <t>Poplatek za uložení stavebního odpadu na skládce (skládkovné) z prostého betonu zatříděného do Katalogu odpadů pod kódem 170 101</t>
  </si>
  <si>
    <t>-621666309</t>
  </si>
  <si>
    <t>7,2*0,33</t>
  </si>
  <si>
    <t>-236031087</t>
  </si>
  <si>
    <t>(0,8+1,8+1,8+0,8+0,5+1+1,3+2,1+4,3+3,7)*2,48"bouraný kryt</t>
  </si>
  <si>
    <t>1*2,48" z čištění vozovky metením</t>
  </si>
  <si>
    <t>1863167331</t>
  </si>
  <si>
    <t>59"provizorní parkoviště</t>
  </si>
  <si>
    <t>-1281748828</t>
  </si>
  <si>
    <t>59"provizorní parkoviště, kryt</t>
  </si>
  <si>
    <t>12"úpravy sjezdů, kryt</t>
  </si>
  <si>
    <t>1234809152</t>
  </si>
  <si>
    <t>341537612</t>
  </si>
  <si>
    <t>7,2*1,5"nad propustekem</t>
  </si>
  <si>
    <t>(38+17)*1,2"nová kce + výhybna v místě sjezdu</t>
  </si>
  <si>
    <t>-1707389323</t>
  </si>
  <si>
    <t>7,2*1,5"nad propustkem</t>
  </si>
  <si>
    <t>(38+17)*1,1"nová kce + výhybna v místě sjezdu</t>
  </si>
  <si>
    <t>-1499310327</t>
  </si>
  <si>
    <t>200"vyrovnávky</t>
  </si>
  <si>
    <t>-608111865</t>
  </si>
  <si>
    <t>17"výhybna</t>
  </si>
  <si>
    <t>38"nová kce</t>
  </si>
  <si>
    <t>590"oprava vozovky</t>
  </si>
  <si>
    <t>50"úprava napojení</t>
  </si>
  <si>
    <t>448032105</t>
  </si>
  <si>
    <t>590*2"oprava vozovky</t>
  </si>
  <si>
    <t>-433657644</t>
  </si>
  <si>
    <t>45</t>
  </si>
  <si>
    <t>-1079209808</t>
  </si>
  <si>
    <t>184983178</t>
  </si>
  <si>
    <t>114534250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</si>
  <si>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</si>
  <si>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</si>
  <si>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</si>
  <si>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</si>
  <si>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OST - Ostatní</t>
  </si>
  <si>
    <t>VRN1</t>
  </si>
  <si>
    <t>Průzkumné, geodetické a projektové práce</t>
  </si>
  <si>
    <t>012303000</t>
  </si>
  <si>
    <t>Průzkumné, geodetické a projektové práce geodetické práce po výstavbě, zaměření skutečného stavu, Geometrický plán</t>
  </si>
  <si>
    <t>ks</t>
  </si>
  <si>
    <t>CS ÚRS 2017 02</t>
  </si>
  <si>
    <t>1024</t>
  </si>
  <si>
    <t>1079144670</t>
  </si>
  <si>
    <t>013254000</t>
  </si>
  <si>
    <t xml:space="preserve">Dokumentace skutečného provedení stavby, závěrečná zpráva zhotovitele, DSPS - 4 x paré </t>
  </si>
  <si>
    <t>kpl</t>
  </si>
  <si>
    <t>-1106355830</t>
  </si>
  <si>
    <t>VRN3</t>
  </si>
  <si>
    <t>Zařízení staveniště</t>
  </si>
  <si>
    <t>030001000</t>
  </si>
  <si>
    <t>Základní rozdělení průvodních činností a nákladů zařízení staveniště</t>
  </si>
  <si>
    <t>713211265</t>
  </si>
  <si>
    <t>VRN4</t>
  </si>
  <si>
    <t>Inženýrská činnost</t>
  </si>
  <si>
    <t>OST</t>
  </si>
  <si>
    <t>Ostatní</t>
  </si>
  <si>
    <t>034403000</t>
  </si>
  <si>
    <t>Dopravně inženýrské opatření během stavby - fáze výstavby dle přílohy ZOV</t>
  </si>
  <si>
    <t>265520513</t>
  </si>
  <si>
    <t>P</t>
  </si>
  <si>
    <t>Poznámka k položce:
položka obsahuje aktualizaci přílohy ZOV dle podmínek, požadavku a harmonogramu zhotovitele, součástí položky je pronájem, instalace, čištění a údržba DZ dle schválené dokumnetace a dle podmínek uvedených ve stanovení přechodné úpravy silničním správním úřadem, položka obsahuje rovněž v případě potřeby provizorní napojení komunikací mezi jednotlivými fázemi a příp. do sousedních nemovitostíbudování na několika místech, souhlas DI Policie zajistí zhotovitel</t>
  </si>
  <si>
    <t>IP 101</t>
  </si>
  <si>
    <t>Fotodokumentace stáv. stavu přilehlých objektů tj. fasády, ploty, vrata atd.</t>
  </si>
  <si>
    <t>512</t>
  </si>
  <si>
    <t>-918029336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</si>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</sst>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5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9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0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8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3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3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7" fillId="0" borderId="29" xfId="0" applyFont="1" applyBorder="1" applyAlignment="1">
      <alignment vertical="center" wrapText="1"/>
      <protection locked="0"/>
    </xf>
    <xf numFmtId="0" fontId="37" fillId="0" borderId="30" xfId="0" applyFont="1" applyBorder="1" applyAlignment="1">
      <alignment vertical="center" wrapText="1"/>
      <protection locked="0"/>
    </xf>
    <xf numFmtId="0" fontId="37" fillId="0" borderId="31" xfId="0" applyFont="1" applyBorder="1" applyAlignment="1">
      <alignment vertical="center" wrapText="1"/>
      <protection locked="0"/>
    </xf>
    <xf numFmtId="0" fontId="37" fillId="0" borderId="32" xfId="0" applyFont="1" applyBorder="1" applyAlignment="1">
      <alignment horizontal="center" vertical="center" wrapText="1"/>
      <protection locked="0"/>
    </xf>
    <xf numFmtId="0" fontId="38" fillId="0" borderId="1" xfId="0" applyFont="1" applyBorder="1" applyAlignment="1">
      <alignment horizontal="center" vertical="center" wrapText="1"/>
      <protection locked="0"/>
    </xf>
    <xf numFmtId="0" fontId="37" fillId="0" borderId="33" xfId="0" applyFont="1" applyBorder="1" applyAlignment="1">
      <alignment horizontal="center" vertical="center" wrapText="1"/>
      <protection locked="0"/>
    </xf>
    <xf numFmtId="0" fontId="37" fillId="0" borderId="32" xfId="0" applyFont="1" applyBorder="1" applyAlignment="1">
      <alignment vertical="center" wrapText="1"/>
      <protection locked="0"/>
    </xf>
    <xf numFmtId="0" fontId="39" fillId="0" borderId="34" xfId="0" applyFont="1" applyBorder="1" applyAlignment="1">
      <alignment horizontal="left" wrapText="1"/>
      <protection locked="0"/>
    </xf>
    <xf numFmtId="0" fontId="37" fillId="0" borderId="33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49" fontId="40" fillId="0" borderId="1" xfId="0" applyNumberFormat="1" applyFont="1" applyBorder="1" applyAlignment="1">
      <alignment horizontal="left" vertical="center" wrapText="1"/>
      <protection locked="0"/>
    </xf>
    <xf numFmtId="49" fontId="40" fillId="0" borderId="1" xfId="0" applyNumberFormat="1" applyFont="1" applyBorder="1" applyAlignment="1">
      <alignment vertical="center" wrapText="1"/>
      <protection locked="0"/>
    </xf>
    <xf numFmtId="0" fontId="37" fillId="0" borderId="35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vertical="center" wrapText="1"/>
      <protection locked="0"/>
    </xf>
    <xf numFmtId="0" fontId="37" fillId="0" borderId="36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vertical="top"/>
      <protection locked="0"/>
    </xf>
    <xf numFmtId="0" fontId="37" fillId="0" borderId="0" xfId="0" applyFont="1" applyAlignment="1">
      <alignment vertical="top"/>
      <protection locked="0"/>
    </xf>
    <xf numFmtId="0" fontId="37" fillId="0" borderId="29" xfId="0" applyFont="1" applyBorder="1" applyAlignment="1">
      <alignment horizontal="left" vertical="center"/>
      <protection locked="0"/>
    </xf>
    <xf numFmtId="0" fontId="37" fillId="0" borderId="30" xfId="0" applyFont="1" applyBorder="1" applyAlignment="1">
      <alignment horizontal="left" vertical="center"/>
      <protection locked="0"/>
    </xf>
    <xf numFmtId="0" fontId="37" fillId="0" borderId="31" xfId="0" applyFont="1" applyBorder="1" applyAlignment="1">
      <alignment horizontal="left" vertical="center"/>
      <protection locked="0"/>
    </xf>
    <xf numFmtId="0" fontId="37" fillId="0" borderId="32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7" fillId="0" borderId="33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center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center" vertical="center"/>
      <protection locked="0"/>
    </xf>
    <xf numFmtId="0" fontId="37" fillId="0" borderId="35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7" fillId="0" borderId="36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7" fillId="0" borderId="29" xfId="0" applyFont="1" applyBorder="1" applyAlignment="1">
      <alignment horizontal="left" vertical="center" wrapText="1"/>
      <protection locked="0"/>
    </xf>
    <xf numFmtId="0" fontId="37" fillId="0" borderId="30" xfId="0" applyFont="1" applyBorder="1" applyAlignment="1">
      <alignment horizontal="left" vertical="center" wrapText="1"/>
      <protection locked="0"/>
    </xf>
    <xf numFmtId="0" fontId="37" fillId="0" borderId="31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0" fillId="0" borderId="35" xfId="0" applyFont="1" applyBorder="1" applyAlignment="1">
      <alignment horizontal="left" vertical="center" wrapText="1"/>
      <protection locked="0"/>
    </xf>
    <xf numFmtId="0" fontId="40" fillId="0" borderId="34" xfId="0" applyFont="1" applyBorder="1" applyAlignment="1">
      <alignment horizontal="left" vertical="center" wrapText="1"/>
      <protection locked="0"/>
    </xf>
    <xf numFmtId="0" fontId="40" fillId="0" borderId="36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1" xfId="0" applyFont="1" applyBorder="1" applyAlignment="1">
      <alignment horizontal="center" vertical="top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2" fillId="0" borderId="0" xfId="0" applyFont="1" applyAlignment="1">
      <alignment vertical="center"/>
      <protection locked="0"/>
    </xf>
    <xf numFmtId="0" fontId="39" fillId="0" borderId="1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39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0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9" fillId="0" borderId="34" xfId="0" applyFont="1" applyBorder="1" applyAlignment="1">
      <alignment horizontal="left"/>
      <protection locked="0"/>
    </xf>
    <xf numFmtId="0" fontId="42" fillId="0" borderId="34" xfId="0" applyFont="1" applyBorder="1" applyAlignment="1">
      <protection locked="0"/>
    </xf>
    <xf numFmtId="0" fontId="37" fillId="0" borderId="32" xfId="0" applyFont="1" applyBorder="1" applyAlignment="1">
      <alignment vertical="top"/>
      <protection locked="0"/>
    </xf>
    <xf numFmtId="0" fontId="37" fillId="0" borderId="33" xfId="0" applyFont="1" applyBorder="1" applyAlignment="1">
      <alignment vertical="top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7" fillId="0" borderId="1" xfId="0" applyFont="1" applyBorder="1" applyAlignment="1">
      <alignment horizontal="left" vertical="top"/>
      <protection locked="0"/>
    </xf>
    <xf numFmtId="0" fontId="37" fillId="0" borderId="35" xfId="0" applyFont="1" applyBorder="1" applyAlignment="1">
      <alignment vertical="top"/>
      <protection locked="0"/>
    </xf>
    <xf numFmtId="0" fontId="37" fillId="0" borderId="34" xfId="0" applyFont="1" applyBorder="1" applyAlignment="1">
      <alignment vertical="top"/>
      <protection locked="0"/>
    </xf>
    <xf numFmtId="0" fontId="37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ht="36.96" customHeight="1">
      <c r="AR2"/>
      <c r="BS2" s="22" t="s">
        <v>8</v>
      </c>
      <c r="BT2" s="22" t="s">
        <v>9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ht="36.96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ht="14.4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3" t="s">
        <v>16</v>
      </c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9"/>
      <c r="BE5" s="34" t="s">
        <v>17</v>
      </c>
      <c r="BS5" s="22" t="s">
        <v>8</v>
      </c>
    </row>
    <row r="6" ht="36.96" customHeight="1">
      <c r="B6" s="26"/>
      <c r="C6" s="27"/>
      <c r="D6" s="35" t="s">
        <v>18</v>
      </c>
      <c r="E6" s="27"/>
      <c r="F6" s="27"/>
      <c r="G6" s="27"/>
      <c r="H6" s="27"/>
      <c r="I6" s="27"/>
      <c r="J6" s="27"/>
      <c r="K6" s="36" t="s">
        <v>19</v>
      </c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9"/>
      <c r="BE6" s="37"/>
      <c r="BS6" s="22" t="s">
        <v>8</v>
      </c>
    </row>
    <row r="7" ht="14.4" customHeight="1">
      <c r="B7" s="26"/>
      <c r="C7" s="27"/>
      <c r="D7" s="38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8" t="s">
        <v>22</v>
      </c>
      <c r="AL7" s="27"/>
      <c r="AM7" s="27"/>
      <c r="AN7" s="33" t="s">
        <v>23</v>
      </c>
      <c r="AO7" s="27"/>
      <c r="AP7" s="27"/>
      <c r="AQ7" s="29"/>
      <c r="BE7" s="37"/>
      <c r="BS7" s="22" t="s">
        <v>8</v>
      </c>
    </row>
    <row r="8" ht="14.4" customHeight="1">
      <c r="B8" s="26"/>
      <c r="C8" s="27"/>
      <c r="D8" s="38" t="s">
        <v>24</v>
      </c>
      <c r="E8" s="27"/>
      <c r="F8" s="27"/>
      <c r="G8" s="27"/>
      <c r="H8" s="27"/>
      <c r="I8" s="27"/>
      <c r="J8" s="27"/>
      <c r="K8" s="33" t="s">
        <v>25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8" t="s">
        <v>26</v>
      </c>
      <c r="AL8" s="27"/>
      <c r="AM8" s="27"/>
      <c r="AN8" s="39" t="s">
        <v>27</v>
      </c>
      <c r="AO8" s="27"/>
      <c r="AP8" s="27"/>
      <c r="AQ8" s="29"/>
      <c r="BE8" s="37"/>
      <c r="BS8" s="22" t="s">
        <v>8</v>
      </c>
    </row>
    <row r="9" ht="14.4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7"/>
      <c r="BS9" s="22" t="s">
        <v>8</v>
      </c>
    </row>
    <row r="10" ht="14.4" customHeight="1">
      <c r="B10" s="26"/>
      <c r="C10" s="27"/>
      <c r="D10" s="38" t="s">
        <v>28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8" t="s">
        <v>29</v>
      </c>
      <c r="AL10" s="27"/>
      <c r="AM10" s="27"/>
      <c r="AN10" s="33" t="s">
        <v>30</v>
      </c>
      <c r="AO10" s="27"/>
      <c r="AP10" s="27"/>
      <c r="AQ10" s="29"/>
      <c r="BE10" s="37"/>
      <c r="BS10" s="22" t="s">
        <v>8</v>
      </c>
    </row>
    <row r="11" ht="18.48" customHeight="1">
      <c r="B11" s="26"/>
      <c r="C11" s="27"/>
      <c r="D11" s="27"/>
      <c r="E11" s="33" t="s">
        <v>31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8" t="s">
        <v>32</v>
      </c>
      <c r="AL11" s="27"/>
      <c r="AM11" s="27"/>
      <c r="AN11" s="33" t="s">
        <v>33</v>
      </c>
      <c r="AO11" s="27"/>
      <c r="AP11" s="27"/>
      <c r="AQ11" s="29"/>
      <c r="BE11" s="37"/>
      <c r="BS11" s="22" t="s">
        <v>8</v>
      </c>
    </row>
    <row r="12" ht="6.96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7"/>
      <c r="BS12" s="22" t="s">
        <v>8</v>
      </c>
    </row>
    <row r="13" ht="14.4" customHeight="1">
      <c r="B13" s="26"/>
      <c r="C13" s="27"/>
      <c r="D13" s="38" t="s">
        <v>34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8" t="s">
        <v>29</v>
      </c>
      <c r="AL13" s="27"/>
      <c r="AM13" s="27"/>
      <c r="AN13" s="40" t="s">
        <v>35</v>
      </c>
      <c r="AO13" s="27"/>
      <c r="AP13" s="27"/>
      <c r="AQ13" s="29"/>
      <c r="BE13" s="37"/>
      <c r="BS13" s="22" t="s">
        <v>8</v>
      </c>
    </row>
    <row r="14">
      <c r="B14" s="26"/>
      <c r="C14" s="27"/>
      <c r="D14" s="27"/>
      <c r="E14" s="40" t="s">
        <v>35</v>
      </c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38" t="s">
        <v>32</v>
      </c>
      <c r="AL14" s="27"/>
      <c r="AM14" s="27"/>
      <c r="AN14" s="40" t="s">
        <v>35</v>
      </c>
      <c r="AO14" s="27"/>
      <c r="AP14" s="27"/>
      <c r="AQ14" s="29"/>
      <c r="BE14" s="37"/>
      <c r="BS14" s="22" t="s">
        <v>8</v>
      </c>
    </row>
    <row r="15" ht="6.96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7"/>
      <c r="BS15" s="22" t="s">
        <v>6</v>
      </c>
    </row>
    <row r="16" ht="14.4" customHeight="1">
      <c r="B16" s="26"/>
      <c r="C16" s="27"/>
      <c r="D16" s="38" t="s">
        <v>36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8" t="s">
        <v>29</v>
      </c>
      <c r="AL16" s="27"/>
      <c r="AM16" s="27"/>
      <c r="AN16" s="33" t="s">
        <v>37</v>
      </c>
      <c r="AO16" s="27"/>
      <c r="AP16" s="27"/>
      <c r="AQ16" s="29"/>
      <c r="BE16" s="37"/>
      <c r="BS16" s="22" t="s">
        <v>6</v>
      </c>
    </row>
    <row r="17" ht="18.48" customHeight="1">
      <c r="B17" s="26"/>
      <c r="C17" s="27"/>
      <c r="D17" s="27"/>
      <c r="E17" s="33" t="s">
        <v>38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8" t="s">
        <v>32</v>
      </c>
      <c r="AL17" s="27"/>
      <c r="AM17" s="27"/>
      <c r="AN17" s="33" t="s">
        <v>33</v>
      </c>
      <c r="AO17" s="27"/>
      <c r="AP17" s="27"/>
      <c r="AQ17" s="29"/>
      <c r="BE17" s="37"/>
      <c r="BS17" s="22" t="s">
        <v>39</v>
      </c>
    </row>
    <row r="18" ht="6.96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7"/>
      <c r="BS18" s="22" t="s">
        <v>8</v>
      </c>
    </row>
    <row r="19" ht="14.4" customHeight="1">
      <c r="B19" s="26"/>
      <c r="C19" s="27"/>
      <c r="D19" s="38" t="s">
        <v>40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7"/>
      <c r="BS19" s="22" t="s">
        <v>8</v>
      </c>
    </row>
    <row r="20" ht="57" customHeight="1">
      <c r="B20" s="26"/>
      <c r="C20" s="27"/>
      <c r="D20" s="27"/>
      <c r="E20" s="42" t="s">
        <v>41</v>
      </c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27"/>
      <c r="AP20" s="27"/>
      <c r="AQ20" s="29"/>
      <c r="BE20" s="37"/>
      <c r="BS20" s="22" t="s">
        <v>6</v>
      </c>
    </row>
    <row r="21" ht="6.96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7"/>
    </row>
    <row r="22" ht="6.96" customHeight="1">
      <c r="B22" s="26"/>
      <c r="C22" s="27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27"/>
      <c r="AQ22" s="29"/>
      <c r="BE22" s="37"/>
    </row>
    <row r="23" s="1" customFormat="1" ht="25.92" customHeight="1">
      <c r="B23" s="44"/>
      <c r="C23" s="45"/>
      <c r="D23" s="46" t="s">
        <v>42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8">
        <f>ROUND(AG51,2)</f>
        <v>0</v>
      </c>
      <c r="AL23" s="47"/>
      <c r="AM23" s="47"/>
      <c r="AN23" s="47"/>
      <c r="AO23" s="47"/>
      <c r="AP23" s="45"/>
      <c r="AQ23" s="49"/>
      <c r="BE23" s="37"/>
    </row>
    <row r="24" s="1" customFormat="1" ht="6.96" customHeight="1">
      <c r="B24" s="44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9"/>
      <c r="BE24" s="37"/>
    </row>
    <row r="25" s="1" customForma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50" t="s">
        <v>43</v>
      </c>
      <c r="M25" s="50"/>
      <c r="N25" s="50"/>
      <c r="O25" s="50"/>
      <c r="P25" s="45"/>
      <c r="Q25" s="45"/>
      <c r="R25" s="45"/>
      <c r="S25" s="45"/>
      <c r="T25" s="45"/>
      <c r="U25" s="45"/>
      <c r="V25" s="45"/>
      <c r="W25" s="50" t="s">
        <v>44</v>
      </c>
      <c r="X25" s="50"/>
      <c r="Y25" s="50"/>
      <c r="Z25" s="50"/>
      <c r="AA25" s="50"/>
      <c r="AB25" s="50"/>
      <c r="AC25" s="50"/>
      <c r="AD25" s="50"/>
      <c r="AE25" s="50"/>
      <c r="AF25" s="45"/>
      <c r="AG25" s="45"/>
      <c r="AH25" s="45"/>
      <c r="AI25" s="45"/>
      <c r="AJ25" s="45"/>
      <c r="AK25" s="50" t="s">
        <v>45</v>
      </c>
      <c r="AL25" s="50"/>
      <c r="AM25" s="50"/>
      <c r="AN25" s="50"/>
      <c r="AO25" s="50"/>
      <c r="AP25" s="45"/>
      <c r="AQ25" s="49"/>
      <c r="BE25" s="37"/>
    </row>
    <row r="26" s="2" customFormat="1" ht="14.4" customHeight="1">
      <c r="B26" s="51"/>
      <c r="C26" s="52"/>
      <c r="D26" s="53" t="s">
        <v>46</v>
      </c>
      <c r="E26" s="52"/>
      <c r="F26" s="53" t="s">
        <v>47</v>
      </c>
      <c r="G26" s="52"/>
      <c r="H26" s="52"/>
      <c r="I26" s="52"/>
      <c r="J26" s="52"/>
      <c r="K26" s="52"/>
      <c r="L26" s="54">
        <v>0.20999999999999999</v>
      </c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5">
        <f>ROUND(AZ51,2)</f>
        <v>0</v>
      </c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5">
        <f>ROUND(AV51,2)</f>
        <v>0</v>
      </c>
      <c r="AL26" s="52"/>
      <c r="AM26" s="52"/>
      <c r="AN26" s="52"/>
      <c r="AO26" s="52"/>
      <c r="AP26" s="52"/>
      <c r="AQ26" s="56"/>
      <c r="BE26" s="37"/>
    </row>
    <row r="27" s="2" customFormat="1" ht="14.4" customHeight="1">
      <c r="B27" s="51"/>
      <c r="C27" s="52"/>
      <c r="D27" s="52"/>
      <c r="E27" s="52"/>
      <c r="F27" s="53" t="s">
        <v>48</v>
      </c>
      <c r="G27" s="52"/>
      <c r="H27" s="52"/>
      <c r="I27" s="52"/>
      <c r="J27" s="52"/>
      <c r="K27" s="52"/>
      <c r="L27" s="54">
        <v>0.14999999999999999</v>
      </c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5">
        <f>ROUND(BA51,2)</f>
        <v>0</v>
      </c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5">
        <f>ROUND(AW51,2)</f>
        <v>0</v>
      </c>
      <c r="AL27" s="52"/>
      <c r="AM27" s="52"/>
      <c r="AN27" s="52"/>
      <c r="AO27" s="52"/>
      <c r="AP27" s="52"/>
      <c r="AQ27" s="56"/>
      <c r="BE27" s="37"/>
    </row>
    <row r="28" hidden="1" s="2" customFormat="1" ht="14.4" customHeight="1">
      <c r="B28" s="51"/>
      <c r="C28" s="52"/>
      <c r="D28" s="52"/>
      <c r="E28" s="52"/>
      <c r="F28" s="53" t="s">
        <v>49</v>
      </c>
      <c r="G28" s="52"/>
      <c r="H28" s="52"/>
      <c r="I28" s="52"/>
      <c r="J28" s="52"/>
      <c r="K28" s="52"/>
      <c r="L28" s="54">
        <v>0.20999999999999999</v>
      </c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5">
        <f>ROUND(BB51,2)</f>
        <v>0</v>
      </c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5">
        <v>0</v>
      </c>
      <c r="AL28" s="52"/>
      <c r="AM28" s="52"/>
      <c r="AN28" s="52"/>
      <c r="AO28" s="52"/>
      <c r="AP28" s="52"/>
      <c r="AQ28" s="56"/>
      <c r="BE28" s="37"/>
    </row>
    <row r="29" hidden="1" s="2" customFormat="1" ht="14.4" customHeight="1">
      <c r="B29" s="51"/>
      <c r="C29" s="52"/>
      <c r="D29" s="52"/>
      <c r="E29" s="52"/>
      <c r="F29" s="53" t="s">
        <v>50</v>
      </c>
      <c r="G29" s="52"/>
      <c r="H29" s="52"/>
      <c r="I29" s="52"/>
      <c r="J29" s="52"/>
      <c r="K29" s="52"/>
      <c r="L29" s="54">
        <v>0.14999999999999999</v>
      </c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5">
        <f>ROUND(BC51,2)</f>
        <v>0</v>
      </c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5">
        <v>0</v>
      </c>
      <c r="AL29" s="52"/>
      <c r="AM29" s="52"/>
      <c r="AN29" s="52"/>
      <c r="AO29" s="52"/>
      <c r="AP29" s="52"/>
      <c r="AQ29" s="56"/>
      <c r="BE29" s="37"/>
    </row>
    <row r="30" hidden="1" s="2" customFormat="1" ht="14.4" customHeight="1">
      <c r="B30" s="51"/>
      <c r="C30" s="52"/>
      <c r="D30" s="52"/>
      <c r="E30" s="52"/>
      <c r="F30" s="53" t="s">
        <v>51</v>
      </c>
      <c r="G30" s="52"/>
      <c r="H30" s="52"/>
      <c r="I30" s="52"/>
      <c r="J30" s="52"/>
      <c r="K30" s="52"/>
      <c r="L30" s="54">
        <v>0</v>
      </c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5">
        <f>ROUND(BD51,2)</f>
        <v>0</v>
      </c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5">
        <v>0</v>
      </c>
      <c r="AL30" s="52"/>
      <c r="AM30" s="52"/>
      <c r="AN30" s="52"/>
      <c r="AO30" s="52"/>
      <c r="AP30" s="52"/>
      <c r="AQ30" s="56"/>
      <c r="BE30" s="37"/>
    </row>
    <row r="31" s="1" customFormat="1" ht="6.96" customHeight="1">
      <c r="B31" s="44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9"/>
      <c r="BE31" s="37"/>
    </row>
    <row r="32" s="1" customFormat="1" ht="25.92" customHeight="1">
      <c r="B32" s="44"/>
      <c r="C32" s="57"/>
      <c r="D32" s="58" t="s">
        <v>52</v>
      </c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60" t="s">
        <v>53</v>
      </c>
      <c r="U32" s="59"/>
      <c r="V32" s="59"/>
      <c r="W32" s="59"/>
      <c r="X32" s="61" t="s">
        <v>54</v>
      </c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62">
        <f>SUM(AK23:AK30)</f>
        <v>0</v>
      </c>
      <c r="AL32" s="59"/>
      <c r="AM32" s="59"/>
      <c r="AN32" s="59"/>
      <c r="AO32" s="63"/>
      <c r="AP32" s="57"/>
      <c r="AQ32" s="64"/>
      <c r="BE32" s="37"/>
    </row>
    <row r="33" s="1" customFormat="1" ht="6.96" customHeight="1">
      <c r="B33" s="44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9"/>
    </row>
    <row r="34" s="1" customFormat="1" ht="6.96" customHeight="1">
      <c r="B34" s="65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7"/>
    </row>
    <row r="38" s="1" customFormat="1" ht="6.96" customHeight="1">
      <c r="B38" s="68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70"/>
    </row>
    <row r="39" s="1" customFormat="1" ht="36.96" customHeight="1">
      <c r="B39" s="44"/>
      <c r="C39" s="71" t="s">
        <v>55</v>
      </c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0"/>
    </row>
    <row r="40" s="1" customFormat="1" ht="6.96" customHeight="1">
      <c r="B40" s="44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0"/>
    </row>
    <row r="41" s="3" customFormat="1" ht="14.4" customHeight="1">
      <c r="B41" s="73"/>
      <c r="C41" s="74" t="s">
        <v>15</v>
      </c>
      <c r="D41" s="75"/>
      <c r="E41" s="75"/>
      <c r="F41" s="75"/>
      <c r="G41" s="75"/>
      <c r="H41" s="75"/>
      <c r="I41" s="75"/>
      <c r="J41" s="75"/>
      <c r="K41" s="75"/>
      <c r="L41" s="75" t="str">
        <f>K5</f>
        <v>392018</v>
      </c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6"/>
    </row>
    <row r="42" s="4" customFormat="1" ht="36.96" customHeight="1">
      <c r="B42" s="77"/>
      <c r="C42" s="78" t="s">
        <v>18</v>
      </c>
      <c r="D42" s="79"/>
      <c r="E42" s="79"/>
      <c r="F42" s="79"/>
      <c r="G42" s="79"/>
      <c r="H42" s="79"/>
      <c r="I42" s="79"/>
      <c r="J42" s="79"/>
      <c r="K42" s="79"/>
      <c r="L42" s="80" t="str">
        <f>K6</f>
        <v>Točna pro vozidla údržby silnic na silnici III/214 16, Horní Lipina</v>
      </c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79"/>
      <c r="AK42" s="79"/>
      <c r="AL42" s="79"/>
      <c r="AM42" s="79"/>
      <c r="AN42" s="79"/>
      <c r="AO42" s="79"/>
      <c r="AP42" s="79"/>
      <c r="AQ42" s="79"/>
      <c r="AR42" s="81"/>
    </row>
    <row r="43" s="1" customFormat="1" ht="6.96" customHeight="1">
      <c r="B43" s="44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0"/>
    </row>
    <row r="44" s="1" customFormat="1">
      <c r="B44" s="44"/>
      <c r="C44" s="74" t="s">
        <v>24</v>
      </c>
      <c r="D44" s="72"/>
      <c r="E44" s="72"/>
      <c r="F44" s="72"/>
      <c r="G44" s="72"/>
      <c r="H44" s="72"/>
      <c r="I44" s="72"/>
      <c r="J44" s="72"/>
      <c r="K44" s="72"/>
      <c r="L44" s="82" t="str">
        <f>IF(K8="","",K8)</f>
        <v>Lipová - Horní Lipina</v>
      </c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4" t="s">
        <v>26</v>
      </c>
      <c r="AJ44" s="72"/>
      <c r="AK44" s="72"/>
      <c r="AL44" s="72"/>
      <c r="AM44" s="83" t="str">
        <f>IF(AN8= "","",AN8)</f>
        <v>25. 10. 2018</v>
      </c>
      <c r="AN44" s="83"/>
      <c r="AO44" s="72"/>
      <c r="AP44" s="72"/>
      <c r="AQ44" s="72"/>
      <c r="AR44" s="70"/>
    </row>
    <row r="45" s="1" customFormat="1" ht="6.96" customHeight="1">
      <c r="B45" s="44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0"/>
    </row>
    <row r="46" s="1" customFormat="1">
      <c r="B46" s="44"/>
      <c r="C46" s="74" t="s">
        <v>28</v>
      </c>
      <c r="D46" s="72"/>
      <c r="E46" s="72"/>
      <c r="F46" s="72"/>
      <c r="G46" s="72"/>
      <c r="H46" s="72"/>
      <c r="I46" s="72"/>
      <c r="J46" s="72"/>
      <c r="K46" s="72"/>
      <c r="L46" s="75" t="str">
        <f>IF(E11= "","",E11)</f>
        <v>KSÚS KK p.o., Chebská 282, 356 01 Sokolov</v>
      </c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4" t="s">
        <v>36</v>
      </c>
      <c r="AJ46" s="72"/>
      <c r="AK46" s="72"/>
      <c r="AL46" s="72"/>
      <c r="AM46" s="75" t="str">
        <f>IF(E17="","",E17)</f>
        <v>DSVA, s.r.o. - Ing. Petr Král, Jozef Turza</v>
      </c>
      <c r="AN46" s="75"/>
      <c r="AO46" s="75"/>
      <c r="AP46" s="75"/>
      <c r="AQ46" s="72"/>
      <c r="AR46" s="70"/>
      <c r="AS46" s="84" t="s">
        <v>56</v>
      </c>
      <c r="AT46" s="85"/>
      <c r="AU46" s="86"/>
      <c r="AV46" s="86"/>
      <c r="AW46" s="86"/>
      <c r="AX46" s="86"/>
      <c r="AY46" s="86"/>
      <c r="AZ46" s="86"/>
      <c r="BA46" s="86"/>
      <c r="BB46" s="86"/>
      <c r="BC46" s="86"/>
      <c r="BD46" s="87"/>
    </row>
    <row r="47" s="1" customFormat="1">
      <c r="B47" s="44"/>
      <c r="C47" s="74" t="s">
        <v>34</v>
      </c>
      <c r="D47" s="72"/>
      <c r="E47" s="72"/>
      <c r="F47" s="72"/>
      <c r="G47" s="72"/>
      <c r="H47" s="72"/>
      <c r="I47" s="72"/>
      <c r="J47" s="72"/>
      <c r="K47" s="72"/>
      <c r="L47" s="75" t="str">
        <f>IF(E14= "Vyplň údaj","",E14)</f>
        <v/>
      </c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0"/>
      <c r="AS47" s="88"/>
      <c r="AT47" s="89"/>
      <c r="AU47" s="90"/>
      <c r="AV47" s="90"/>
      <c r="AW47" s="90"/>
      <c r="AX47" s="90"/>
      <c r="AY47" s="90"/>
      <c r="AZ47" s="90"/>
      <c r="BA47" s="90"/>
      <c r="BB47" s="90"/>
      <c r="BC47" s="90"/>
      <c r="BD47" s="91"/>
    </row>
    <row r="48" s="1" customFormat="1" ht="10.8" customHeight="1">
      <c r="B48" s="44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0"/>
      <c r="AS48" s="92"/>
      <c r="AT48" s="53"/>
      <c r="AU48" s="45"/>
      <c r="AV48" s="45"/>
      <c r="AW48" s="45"/>
      <c r="AX48" s="45"/>
      <c r="AY48" s="45"/>
      <c r="AZ48" s="45"/>
      <c r="BA48" s="45"/>
      <c r="BB48" s="45"/>
      <c r="BC48" s="45"/>
      <c r="BD48" s="93"/>
    </row>
    <row r="49" s="1" customFormat="1" ht="29.28" customHeight="1">
      <c r="B49" s="44"/>
      <c r="C49" s="94" t="s">
        <v>57</v>
      </c>
      <c r="D49" s="95"/>
      <c r="E49" s="95"/>
      <c r="F49" s="95"/>
      <c r="G49" s="95"/>
      <c r="H49" s="96"/>
      <c r="I49" s="97" t="s">
        <v>58</v>
      </c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8" t="s">
        <v>59</v>
      </c>
      <c r="AH49" s="95"/>
      <c r="AI49" s="95"/>
      <c r="AJ49" s="95"/>
      <c r="AK49" s="95"/>
      <c r="AL49" s="95"/>
      <c r="AM49" s="95"/>
      <c r="AN49" s="97" t="s">
        <v>60</v>
      </c>
      <c r="AO49" s="95"/>
      <c r="AP49" s="95"/>
      <c r="AQ49" s="99" t="s">
        <v>61</v>
      </c>
      <c r="AR49" s="70"/>
      <c r="AS49" s="100" t="s">
        <v>62</v>
      </c>
      <c r="AT49" s="101" t="s">
        <v>63</v>
      </c>
      <c r="AU49" s="101" t="s">
        <v>64</v>
      </c>
      <c r="AV49" s="101" t="s">
        <v>65</v>
      </c>
      <c r="AW49" s="101" t="s">
        <v>66</v>
      </c>
      <c r="AX49" s="101" t="s">
        <v>67</v>
      </c>
      <c r="AY49" s="101" t="s">
        <v>68</v>
      </c>
      <c r="AZ49" s="101" t="s">
        <v>69</v>
      </c>
      <c r="BA49" s="101" t="s">
        <v>70</v>
      </c>
      <c r="BB49" s="101" t="s">
        <v>71</v>
      </c>
      <c r="BC49" s="101" t="s">
        <v>72</v>
      </c>
      <c r="BD49" s="102" t="s">
        <v>73</v>
      </c>
    </row>
    <row r="50" s="1" customFormat="1" ht="10.8" customHeight="1">
      <c r="B50" s="44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72"/>
      <c r="AP50" s="72"/>
      <c r="AQ50" s="72"/>
      <c r="AR50" s="70"/>
      <c r="AS50" s="103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5"/>
    </row>
    <row r="51" s="4" customFormat="1" ht="32.4" customHeight="1">
      <c r="B51" s="77"/>
      <c r="C51" s="106" t="s">
        <v>74</v>
      </c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7"/>
      <c r="AA51" s="107"/>
      <c r="AB51" s="107"/>
      <c r="AC51" s="107"/>
      <c r="AD51" s="107"/>
      <c r="AE51" s="107"/>
      <c r="AF51" s="107"/>
      <c r="AG51" s="108">
        <f>ROUND(SUM(AG52:AG54),2)</f>
        <v>0</v>
      </c>
      <c r="AH51" s="108"/>
      <c r="AI51" s="108"/>
      <c r="AJ51" s="108"/>
      <c r="AK51" s="108"/>
      <c r="AL51" s="108"/>
      <c r="AM51" s="108"/>
      <c r="AN51" s="109">
        <f>SUM(AG51,AT51)</f>
        <v>0</v>
      </c>
      <c r="AO51" s="109"/>
      <c r="AP51" s="109"/>
      <c r="AQ51" s="110" t="s">
        <v>33</v>
      </c>
      <c r="AR51" s="81"/>
      <c r="AS51" s="111">
        <f>ROUND(SUM(AS52:AS54),2)</f>
        <v>0</v>
      </c>
      <c r="AT51" s="112">
        <f>ROUND(SUM(AV51:AW51),2)</f>
        <v>0</v>
      </c>
      <c r="AU51" s="113">
        <f>ROUND(SUM(AU52:AU54),5)</f>
        <v>0</v>
      </c>
      <c r="AV51" s="112">
        <f>ROUND(AZ51*L26,2)</f>
        <v>0</v>
      </c>
      <c r="AW51" s="112">
        <f>ROUND(BA51*L27,2)</f>
        <v>0</v>
      </c>
      <c r="AX51" s="112">
        <f>ROUND(BB51*L26,2)</f>
        <v>0</v>
      </c>
      <c r="AY51" s="112">
        <f>ROUND(BC51*L27,2)</f>
        <v>0</v>
      </c>
      <c r="AZ51" s="112">
        <f>ROUND(SUM(AZ52:AZ54),2)</f>
        <v>0</v>
      </c>
      <c r="BA51" s="112">
        <f>ROUND(SUM(BA52:BA54),2)</f>
        <v>0</v>
      </c>
      <c r="BB51" s="112">
        <f>ROUND(SUM(BB52:BB54),2)</f>
        <v>0</v>
      </c>
      <c r="BC51" s="112">
        <f>ROUND(SUM(BC52:BC54),2)</f>
        <v>0</v>
      </c>
      <c r="BD51" s="114">
        <f>ROUND(SUM(BD52:BD54),2)</f>
        <v>0</v>
      </c>
      <c r="BS51" s="115" t="s">
        <v>75</v>
      </c>
      <c r="BT51" s="115" t="s">
        <v>76</v>
      </c>
      <c r="BU51" s="116" t="s">
        <v>77</v>
      </c>
      <c r="BV51" s="115" t="s">
        <v>78</v>
      </c>
      <c r="BW51" s="115" t="s">
        <v>7</v>
      </c>
      <c r="BX51" s="115" t="s">
        <v>79</v>
      </c>
      <c r="CL51" s="115" t="s">
        <v>21</v>
      </c>
    </row>
    <row r="52" s="5" customFormat="1" ht="31.5" customHeight="1">
      <c r="A52" s="117" t="s">
        <v>80</v>
      </c>
      <c r="B52" s="118"/>
      <c r="C52" s="119"/>
      <c r="D52" s="120" t="s">
        <v>81</v>
      </c>
      <c r="E52" s="120"/>
      <c r="F52" s="120"/>
      <c r="G52" s="120"/>
      <c r="H52" s="120"/>
      <c r="I52" s="121"/>
      <c r="J52" s="120" t="s">
        <v>82</v>
      </c>
      <c r="K52" s="120"/>
      <c r="L52" s="120"/>
      <c r="M52" s="120"/>
      <c r="N52" s="120"/>
      <c r="O52" s="120"/>
      <c r="P52" s="120"/>
      <c r="Q52" s="120"/>
      <c r="R52" s="120"/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2">
        <f>'SO 101 - Točna pro vozidl...'!J27</f>
        <v>0</v>
      </c>
      <c r="AH52" s="121"/>
      <c r="AI52" s="121"/>
      <c r="AJ52" s="121"/>
      <c r="AK52" s="121"/>
      <c r="AL52" s="121"/>
      <c r="AM52" s="121"/>
      <c r="AN52" s="122">
        <f>SUM(AG52,AT52)</f>
        <v>0</v>
      </c>
      <c r="AO52" s="121"/>
      <c r="AP52" s="121"/>
      <c r="AQ52" s="123" t="s">
        <v>83</v>
      </c>
      <c r="AR52" s="124"/>
      <c r="AS52" s="125">
        <v>0</v>
      </c>
      <c r="AT52" s="126">
        <f>ROUND(SUM(AV52:AW52),2)</f>
        <v>0</v>
      </c>
      <c r="AU52" s="127">
        <f>'SO 101 - Točna pro vozidl...'!P82</f>
        <v>0</v>
      </c>
      <c r="AV52" s="126">
        <f>'SO 101 - Točna pro vozidl...'!J30</f>
        <v>0</v>
      </c>
      <c r="AW52" s="126">
        <f>'SO 101 - Točna pro vozidl...'!J31</f>
        <v>0</v>
      </c>
      <c r="AX52" s="126">
        <f>'SO 101 - Točna pro vozidl...'!J32</f>
        <v>0</v>
      </c>
      <c r="AY52" s="126">
        <f>'SO 101 - Točna pro vozidl...'!J33</f>
        <v>0</v>
      </c>
      <c r="AZ52" s="126">
        <f>'SO 101 - Točna pro vozidl...'!F30</f>
        <v>0</v>
      </c>
      <c r="BA52" s="126">
        <f>'SO 101 - Točna pro vozidl...'!F31</f>
        <v>0</v>
      </c>
      <c r="BB52" s="126">
        <f>'SO 101 - Točna pro vozidl...'!F32</f>
        <v>0</v>
      </c>
      <c r="BC52" s="126">
        <f>'SO 101 - Točna pro vozidl...'!F33</f>
        <v>0</v>
      </c>
      <c r="BD52" s="128">
        <f>'SO 101 - Točna pro vozidl...'!F34</f>
        <v>0</v>
      </c>
      <c r="BT52" s="129" t="s">
        <v>84</v>
      </c>
      <c r="BV52" s="129" t="s">
        <v>78</v>
      </c>
      <c r="BW52" s="129" t="s">
        <v>85</v>
      </c>
      <c r="BX52" s="129" t="s">
        <v>7</v>
      </c>
      <c r="CL52" s="129" t="s">
        <v>21</v>
      </c>
      <c r="CM52" s="129" t="s">
        <v>86</v>
      </c>
    </row>
    <row r="53" s="5" customFormat="1" ht="31.5" customHeight="1">
      <c r="A53" s="117" t="s">
        <v>80</v>
      </c>
      <c r="B53" s="118"/>
      <c r="C53" s="119"/>
      <c r="D53" s="120" t="s">
        <v>87</v>
      </c>
      <c r="E53" s="120"/>
      <c r="F53" s="120"/>
      <c r="G53" s="120"/>
      <c r="H53" s="120"/>
      <c r="I53" s="121"/>
      <c r="J53" s="120" t="s">
        <v>88</v>
      </c>
      <c r="K53" s="120"/>
      <c r="L53" s="120"/>
      <c r="M53" s="120"/>
      <c r="N53" s="120"/>
      <c r="O53" s="120"/>
      <c r="P53" s="120"/>
      <c r="Q53" s="120"/>
      <c r="R53" s="120"/>
      <c r="S53" s="120"/>
      <c r="T53" s="120"/>
      <c r="U53" s="120"/>
      <c r="V53" s="120"/>
      <c r="W53" s="120"/>
      <c r="X53" s="120"/>
      <c r="Y53" s="120"/>
      <c r="Z53" s="120"/>
      <c r="AA53" s="120"/>
      <c r="AB53" s="120"/>
      <c r="AC53" s="120"/>
      <c r="AD53" s="120"/>
      <c r="AE53" s="120"/>
      <c r="AF53" s="120"/>
      <c r="AG53" s="122">
        <f>'SO 102 - Oprava krytu voz...'!J27</f>
        <v>0</v>
      </c>
      <c r="AH53" s="121"/>
      <c r="AI53" s="121"/>
      <c r="AJ53" s="121"/>
      <c r="AK53" s="121"/>
      <c r="AL53" s="121"/>
      <c r="AM53" s="121"/>
      <c r="AN53" s="122">
        <f>SUM(AG53,AT53)</f>
        <v>0</v>
      </c>
      <c r="AO53" s="121"/>
      <c r="AP53" s="121"/>
      <c r="AQ53" s="123" t="s">
        <v>83</v>
      </c>
      <c r="AR53" s="124"/>
      <c r="AS53" s="125">
        <v>0</v>
      </c>
      <c r="AT53" s="126">
        <f>ROUND(SUM(AV53:AW53),2)</f>
        <v>0</v>
      </c>
      <c r="AU53" s="127">
        <f>'SO 102 - Oprava krytu voz...'!P82</f>
        <v>0</v>
      </c>
      <c r="AV53" s="126">
        <f>'SO 102 - Oprava krytu voz...'!J30</f>
        <v>0</v>
      </c>
      <c r="AW53" s="126">
        <f>'SO 102 - Oprava krytu voz...'!J31</f>
        <v>0</v>
      </c>
      <c r="AX53" s="126">
        <f>'SO 102 - Oprava krytu voz...'!J32</f>
        <v>0</v>
      </c>
      <c r="AY53" s="126">
        <f>'SO 102 - Oprava krytu voz...'!J33</f>
        <v>0</v>
      </c>
      <c r="AZ53" s="126">
        <f>'SO 102 - Oprava krytu voz...'!F30</f>
        <v>0</v>
      </c>
      <c r="BA53" s="126">
        <f>'SO 102 - Oprava krytu voz...'!F31</f>
        <v>0</v>
      </c>
      <c r="BB53" s="126">
        <f>'SO 102 - Oprava krytu voz...'!F32</f>
        <v>0</v>
      </c>
      <c r="BC53" s="126">
        <f>'SO 102 - Oprava krytu voz...'!F33</f>
        <v>0</v>
      </c>
      <c r="BD53" s="128">
        <f>'SO 102 - Oprava krytu voz...'!F34</f>
        <v>0</v>
      </c>
      <c r="BT53" s="129" t="s">
        <v>84</v>
      </c>
      <c r="BV53" s="129" t="s">
        <v>78</v>
      </c>
      <c r="BW53" s="129" t="s">
        <v>89</v>
      </c>
      <c r="BX53" s="129" t="s">
        <v>7</v>
      </c>
      <c r="CL53" s="129" t="s">
        <v>21</v>
      </c>
      <c r="CM53" s="129" t="s">
        <v>86</v>
      </c>
    </row>
    <row r="54" s="5" customFormat="1" ht="16.5" customHeight="1">
      <c r="A54" s="117" t="s">
        <v>80</v>
      </c>
      <c r="B54" s="118"/>
      <c r="C54" s="119"/>
      <c r="D54" s="120" t="s">
        <v>90</v>
      </c>
      <c r="E54" s="120"/>
      <c r="F54" s="120"/>
      <c r="G54" s="120"/>
      <c r="H54" s="120"/>
      <c r="I54" s="121"/>
      <c r="J54" s="120" t="s">
        <v>91</v>
      </c>
      <c r="K54" s="120"/>
      <c r="L54" s="120"/>
      <c r="M54" s="120"/>
      <c r="N54" s="120"/>
      <c r="O54" s="120"/>
      <c r="P54" s="120"/>
      <c r="Q54" s="120"/>
      <c r="R54" s="120"/>
      <c r="S54" s="120"/>
      <c r="T54" s="120"/>
      <c r="U54" s="120"/>
      <c r="V54" s="120"/>
      <c r="W54" s="120"/>
      <c r="X54" s="120"/>
      <c r="Y54" s="120"/>
      <c r="Z54" s="120"/>
      <c r="AA54" s="120"/>
      <c r="AB54" s="120"/>
      <c r="AC54" s="120"/>
      <c r="AD54" s="120"/>
      <c r="AE54" s="120"/>
      <c r="AF54" s="120"/>
      <c r="AG54" s="122">
        <f>'VRN - Vedlejší rozpočtové...'!J27</f>
        <v>0</v>
      </c>
      <c r="AH54" s="121"/>
      <c r="AI54" s="121"/>
      <c r="AJ54" s="121"/>
      <c r="AK54" s="121"/>
      <c r="AL54" s="121"/>
      <c r="AM54" s="121"/>
      <c r="AN54" s="122">
        <f>SUM(AG54,AT54)</f>
        <v>0</v>
      </c>
      <c r="AO54" s="121"/>
      <c r="AP54" s="121"/>
      <c r="AQ54" s="123" t="s">
        <v>83</v>
      </c>
      <c r="AR54" s="124"/>
      <c r="AS54" s="130">
        <v>0</v>
      </c>
      <c r="AT54" s="131">
        <f>ROUND(SUM(AV54:AW54),2)</f>
        <v>0</v>
      </c>
      <c r="AU54" s="132">
        <f>'VRN - Vedlejší rozpočtové...'!P81</f>
        <v>0</v>
      </c>
      <c r="AV54" s="131">
        <f>'VRN - Vedlejší rozpočtové...'!J30</f>
        <v>0</v>
      </c>
      <c r="AW54" s="131">
        <f>'VRN - Vedlejší rozpočtové...'!J31</f>
        <v>0</v>
      </c>
      <c r="AX54" s="131">
        <f>'VRN - Vedlejší rozpočtové...'!J32</f>
        <v>0</v>
      </c>
      <c r="AY54" s="131">
        <f>'VRN - Vedlejší rozpočtové...'!J33</f>
        <v>0</v>
      </c>
      <c r="AZ54" s="131">
        <f>'VRN - Vedlejší rozpočtové...'!F30</f>
        <v>0</v>
      </c>
      <c r="BA54" s="131">
        <f>'VRN - Vedlejší rozpočtové...'!F31</f>
        <v>0</v>
      </c>
      <c r="BB54" s="131">
        <f>'VRN - Vedlejší rozpočtové...'!F32</f>
        <v>0</v>
      </c>
      <c r="BC54" s="131">
        <f>'VRN - Vedlejší rozpočtové...'!F33</f>
        <v>0</v>
      </c>
      <c r="BD54" s="133">
        <f>'VRN - Vedlejší rozpočtové...'!F34</f>
        <v>0</v>
      </c>
      <c r="BT54" s="129" t="s">
        <v>84</v>
      </c>
      <c r="BV54" s="129" t="s">
        <v>78</v>
      </c>
      <c r="BW54" s="129" t="s">
        <v>92</v>
      </c>
      <c r="BX54" s="129" t="s">
        <v>7</v>
      </c>
      <c r="CL54" s="129" t="s">
        <v>21</v>
      </c>
      <c r="CM54" s="129" t="s">
        <v>86</v>
      </c>
    </row>
    <row r="55" s="1" customFormat="1" ht="30" customHeight="1">
      <c r="B55" s="44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2"/>
      <c r="AJ55" s="72"/>
      <c r="AK55" s="72"/>
      <c r="AL55" s="72"/>
      <c r="AM55" s="72"/>
      <c r="AN55" s="72"/>
      <c r="AO55" s="72"/>
      <c r="AP55" s="72"/>
      <c r="AQ55" s="72"/>
      <c r="AR55" s="70"/>
    </row>
    <row r="56" s="1" customFormat="1" ht="6.96" customHeight="1">
      <c r="B56" s="65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  <c r="AN56" s="66"/>
      <c r="AO56" s="66"/>
      <c r="AP56" s="66"/>
      <c r="AQ56" s="66"/>
      <c r="AR56" s="70"/>
    </row>
  </sheetData>
  <sheetProtection sheet="1" formatColumns="0" formatRows="0" objects="1" scenarios="1" spinCount="100000" saltValue="bedUKh7Y5w7gn1cwCT9lA5Q9BpONosVcZ2EyFXNCs1GPCrbAjaegKxVXP4JRMjVTxwTf2sbTQoeB7Ks22AaJxw==" hashValue="vDRcX8mcJ8wTDUyAIKsxwR3h92iRlCCaMPcbNwWJi7WDSPDlMpip7YSA8usrTP+DeVjnWS7yPva6KdTQqDPogA==" algorithmName="SHA-512" password="CC35"/>
  <mergeCells count="49">
    <mergeCell ref="BE5:BE32"/>
    <mergeCell ref="W30:AE30"/>
    <mergeCell ref="X32:AB32"/>
    <mergeCell ref="AK32:AO32"/>
    <mergeCell ref="AR2:BE2"/>
    <mergeCell ref="K5:AO5"/>
    <mergeCell ref="W28:AE28"/>
    <mergeCell ref="AK28:AO28"/>
    <mergeCell ref="AS46:AT48"/>
    <mergeCell ref="AN53:AP53"/>
    <mergeCell ref="AN52:AP52"/>
    <mergeCell ref="AM46:AP46"/>
    <mergeCell ref="AN49:AP49"/>
    <mergeCell ref="AG52:AM52"/>
    <mergeCell ref="AG53:AM53"/>
    <mergeCell ref="AN54:AP54"/>
    <mergeCell ref="AG54:AM54"/>
    <mergeCell ref="AG51:AM51"/>
    <mergeCell ref="AN51:AP51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  <mergeCell ref="W29:AE29"/>
    <mergeCell ref="AK29:AO29"/>
    <mergeCell ref="C49:G49"/>
    <mergeCell ref="L42:AO42"/>
    <mergeCell ref="AM44:AN44"/>
    <mergeCell ref="I49:AF49"/>
    <mergeCell ref="AG49:AM49"/>
    <mergeCell ref="D52:H52"/>
    <mergeCell ref="D53:H53"/>
    <mergeCell ref="J53:AF53"/>
    <mergeCell ref="D54:H54"/>
    <mergeCell ref="J54:AF54"/>
  </mergeCells>
  <hyperlinks>
    <hyperlink ref="K1:S1" location="C2" display="1) Rekapitulace stavby"/>
    <hyperlink ref="W1:AI1" location="C51" display="2) Rekapitulace objektů stavby a soupisů prací"/>
    <hyperlink ref="A52" location="'SO 101 - Točna pro vozidl...'!C2" display="/"/>
    <hyperlink ref="A53" location="'SO 102 - Oprava krytu voz...'!C2" display="/"/>
    <hyperlink ref="A54" location="'VRN - Vedlejší rozpočtové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93</v>
      </c>
      <c r="G1" s="137" t="s">
        <v>94</v>
      </c>
      <c r="H1" s="137"/>
      <c r="I1" s="138"/>
      <c r="J1" s="137" t="s">
        <v>95</v>
      </c>
      <c r="K1" s="136" t="s">
        <v>96</v>
      </c>
      <c r="L1" s="137" t="s">
        <v>97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85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86</v>
      </c>
    </row>
    <row r="4" ht="36.96" customHeight="1">
      <c r="B4" s="26"/>
      <c r="C4" s="27"/>
      <c r="D4" s="28" t="s">
        <v>98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Točna pro vozidla údržby silnic na silnici III/214 16, Horní Lipina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99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100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23</v>
      </c>
      <c r="K11" s="49"/>
    </row>
    <row r="12" s="1" customFormat="1" ht="14.4" customHeight="1">
      <c r="B12" s="44"/>
      <c r="C12" s="45"/>
      <c r="D12" s="38" t="s">
        <v>24</v>
      </c>
      <c r="E12" s="45"/>
      <c r="F12" s="33" t="s">
        <v>25</v>
      </c>
      <c r="G12" s="45"/>
      <c r="H12" s="45"/>
      <c r="I12" s="144" t="s">
        <v>26</v>
      </c>
      <c r="J12" s="145" t="str">
        <f>'Rekapitulace stavby'!AN8</f>
        <v>25. 10. 2018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28</v>
      </c>
      <c r="E14" s="45"/>
      <c r="F14" s="45"/>
      <c r="G14" s="45"/>
      <c r="H14" s="45"/>
      <c r="I14" s="144" t="s">
        <v>29</v>
      </c>
      <c r="J14" s="33" t="s">
        <v>30</v>
      </c>
      <c r="K14" s="49"/>
    </row>
    <row r="15" s="1" customFormat="1" ht="18" customHeight="1">
      <c r="B15" s="44"/>
      <c r="C15" s="45"/>
      <c r="D15" s="45"/>
      <c r="E15" s="33" t="s">
        <v>31</v>
      </c>
      <c r="F15" s="45"/>
      <c r="G15" s="45"/>
      <c r="H15" s="45"/>
      <c r="I15" s="144" t="s">
        <v>32</v>
      </c>
      <c r="J15" s="33" t="s">
        <v>33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34</v>
      </c>
      <c r="E17" s="45"/>
      <c r="F17" s="45"/>
      <c r="G17" s="45"/>
      <c r="H17" s="45"/>
      <c r="I17" s="144" t="s">
        <v>29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32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36</v>
      </c>
      <c r="E20" s="45"/>
      <c r="F20" s="45"/>
      <c r="G20" s="45"/>
      <c r="H20" s="45"/>
      <c r="I20" s="144" t="s">
        <v>29</v>
      </c>
      <c r="J20" s="33" t="s">
        <v>37</v>
      </c>
      <c r="K20" s="49"/>
    </row>
    <row r="21" s="1" customFormat="1" ht="18" customHeight="1">
      <c r="B21" s="44"/>
      <c r="C21" s="45"/>
      <c r="D21" s="45"/>
      <c r="E21" s="33" t="s">
        <v>38</v>
      </c>
      <c r="F21" s="45"/>
      <c r="G21" s="45"/>
      <c r="H21" s="45"/>
      <c r="I21" s="144" t="s">
        <v>32</v>
      </c>
      <c r="J21" s="33" t="s">
        <v>33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40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33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42</v>
      </c>
      <c r="E27" s="45"/>
      <c r="F27" s="45"/>
      <c r="G27" s="45"/>
      <c r="H27" s="45"/>
      <c r="I27" s="142"/>
      <c r="J27" s="153">
        <f>ROUND(J82,2)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44</v>
      </c>
      <c r="G29" s="45"/>
      <c r="H29" s="45"/>
      <c r="I29" s="154" t="s">
        <v>43</v>
      </c>
      <c r="J29" s="50" t="s">
        <v>45</v>
      </c>
      <c r="K29" s="49"/>
    </row>
    <row r="30" s="1" customFormat="1" ht="14.4" customHeight="1">
      <c r="B30" s="44"/>
      <c r="C30" s="45"/>
      <c r="D30" s="53" t="s">
        <v>46</v>
      </c>
      <c r="E30" s="53" t="s">
        <v>47</v>
      </c>
      <c r="F30" s="155">
        <f>ROUND(SUM(BE82:BE222), 2)</f>
        <v>0</v>
      </c>
      <c r="G30" s="45"/>
      <c r="H30" s="45"/>
      <c r="I30" s="156">
        <v>0.20999999999999999</v>
      </c>
      <c r="J30" s="155">
        <f>ROUND(ROUND((SUM(BE82:BE222)), 2)*I30, 2)</f>
        <v>0</v>
      </c>
      <c r="K30" s="49"/>
    </row>
    <row r="31" s="1" customFormat="1" ht="14.4" customHeight="1">
      <c r="B31" s="44"/>
      <c r="C31" s="45"/>
      <c r="D31" s="45"/>
      <c r="E31" s="53" t="s">
        <v>48</v>
      </c>
      <c r="F31" s="155">
        <f>ROUND(SUM(BF82:BF222), 2)</f>
        <v>0</v>
      </c>
      <c r="G31" s="45"/>
      <c r="H31" s="45"/>
      <c r="I31" s="156">
        <v>0.14999999999999999</v>
      </c>
      <c r="J31" s="155">
        <f>ROUND(ROUND((SUM(BF82:BF222)),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49</v>
      </c>
      <c r="F32" s="155">
        <f>ROUND(SUM(BG82:BG222),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50</v>
      </c>
      <c r="F33" s="155">
        <f>ROUND(SUM(BH82:BH222),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51</v>
      </c>
      <c r="F34" s="155">
        <f>ROUND(SUM(BI82:BI222),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52</v>
      </c>
      <c r="E36" s="96"/>
      <c r="F36" s="96"/>
      <c r="G36" s="159" t="s">
        <v>53</v>
      </c>
      <c r="H36" s="160" t="s">
        <v>54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101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Točna pro vozidla údržby silnic na silnici III/214 16, Horní Lipina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99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 xml:space="preserve">SO 101 - Točna pro vozidla údržby silnic na silnici  III/21416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24</v>
      </c>
      <c r="D49" s="45"/>
      <c r="E49" s="45"/>
      <c r="F49" s="33" t="str">
        <f>F12</f>
        <v>Lipová - Horní Lipina</v>
      </c>
      <c r="G49" s="45"/>
      <c r="H49" s="45"/>
      <c r="I49" s="144" t="s">
        <v>26</v>
      </c>
      <c r="J49" s="145" t="str">
        <f>IF(J12="","",J12)</f>
        <v>25. 10. 2018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28</v>
      </c>
      <c r="D51" s="45"/>
      <c r="E51" s="45"/>
      <c r="F51" s="33" t="str">
        <f>E15</f>
        <v>KSÚS KK p.o., Chebská 282, 356 01 Sokolov</v>
      </c>
      <c r="G51" s="45"/>
      <c r="H51" s="45"/>
      <c r="I51" s="144" t="s">
        <v>36</v>
      </c>
      <c r="J51" s="42" t="str">
        <f>E21</f>
        <v>DSVA, s.r.o. - Ing. Petr Král, Jozef Turza</v>
      </c>
      <c r="K51" s="49"/>
    </row>
    <row r="52" s="1" customFormat="1" ht="14.4" customHeight="1">
      <c r="B52" s="44"/>
      <c r="C52" s="38" t="s">
        <v>34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102</v>
      </c>
      <c r="D54" s="157"/>
      <c r="E54" s="157"/>
      <c r="F54" s="157"/>
      <c r="G54" s="157"/>
      <c r="H54" s="157"/>
      <c r="I54" s="171"/>
      <c r="J54" s="172" t="s">
        <v>103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104</v>
      </c>
      <c r="D56" s="45"/>
      <c r="E56" s="45"/>
      <c r="F56" s="45"/>
      <c r="G56" s="45"/>
      <c r="H56" s="45"/>
      <c r="I56" s="142"/>
      <c r="J56" s="153">
        <f>J82</f>
        <v>0</v>
      </c>
      <c r="K56" s="49"/>
      <c r="AU56" s="22" t="s">
        <v>105</v>
      </c>
    </row>
    <row r="57" s="7" customFormat="1" ht="24.96" customHeight="1">
      <c r="B57" s="175"/>
      <c r="C57" s="176"/>
      <c r="D57" s="177" t="s">
        <v>106</v>
      </c>
      <c r="E57" s="178"/>
      <c r="F57" s="178"/>
      <c r="G57" s="178"/>
      <c r="H57" s="178"/>
      <c r="I57" s="179"/>
      <c r="J57" s="180">
        <f>J83</f>
        <v>0</v>
      </c>
      <c r="K57" s="181"/>
    </row>
    <row r="58" s="8" customFormat="1" ht="19.92" customHeight="1">
      <c r="B58" s="182"/>
      <c r="C58" s="183"/>
      <c r="D58" s="184" t="s">
        <v>107</v>
      </c>
      <c r="E58" s="185"/>
      <c r="F58" s="185"/>
      <c r="G58" s="185"/>
      <c r="H58" s="185"/>
      <c r="I58" s="186"/>
      <c r="J58" s="187">
        <f>J84</f>
        <v>0</v>
      </c>
      <c r="K58" s="188"/>
    </row>
    <row r="59" s="8" customFormat="1" ht="19.92" customHeight="1">
      <c r="B59" s="182"/>
      <c r="C59" s="183"/>
      <c r="D59" s="184" t="s">
        <v>108</v>
      </c>
      <c r="E59" s="185"/>
      <c r="F59" s="185"/>
      <c r="G59" s="185"/>
      <c r="H59" s="185"/>
      <c r="I59" s="186"/>
      <c r="J59" s="187">
        <f>J162</f>
        <v>0</v>
      </c>
      <c r="K59" s="188"/>
    </row>
    <row r="60" s="8" customFormat="1" ht="19.92" customHeight="1">
      <c r="B60" s="182"/>
      <c r="C60" s="183"/>
      <c r="D60" s="184" t="s">
        <v>109</v>
      </c>
      <c r="E60" s="185"/>
      <c r="F60" s="185"/>
      <c r="G60" s="185"/>
      <c r="H60" s="185"/>
      <c r="I60" s="186"/>
      <c r="J60" s="187">
        <f>J172</f>
        <v>0</v>
      </c>
      <c r="K60" s="188"/>
    </row>
    <row r="61" s="8" customFormat="1" ht="14.88" customHeight="1">
      <c r="B61" s="182"/>
      <c r="C61" s="183"/>
      <c r="D61" s="184" t="s">
        <v>110</v>
      </c>
      <c r="E61" s="185"/>
      <c r="F61" s="185"/>
      <c r="G61" s="185"/>
      <c r="H61" s="185"/>
      <c r="I61" s="186"/>
      <c r="J61" s="187">
        <f>J189</f>
        <v>0</v>
      </c>
      <c r="K61" s="188"/>
    </row>
    <row r="62" s="8" customFormat="1" ht="19.92" customHeight="1">
      <c r="B62" s="182"/>
      <c r="C62" s="183"/>
      <c r="D62" s="184" t="s">
        <v>111</v>
      </c>
      <c r="E62" s="185"/>
      <c r="F62" s="185"/>
      <c r="G62" s="185"/>
      <c r="H62" s="185"/>
      <c r="I62" s="186"/>
      <c r="J62" s="187">
        <f>J220</f>
        <v>0</v>
      </c>
      <c r="K62" s="188"/>
    </row>
    <row r="63" s="1" customFormat="1" ht="21.84" customHeight="1">
      <c r="B63" s="44"/>
      <c r="C63" s="45"/>
      <c r="D63" s="45"/>
      <c r="E63" s="45"/>
      <c r="F63" s="45"/>
      <c r="G63" s="45"/>
      <c r="H63" s="45"/>
      <c r="I63" s="142"/>
      <c r="J63" s="45"/>
      <c r="K63" s="49"/>
    </row>
    <row r="64" s="1" customFormat="1" ht="6.96" customHeight="1">
      <c r="B64" s="65"/>
      <c r="C64" s="66"/>
      <c r="D64" s="66"/>
      <c r="E64" s="66"/>
      <c r="F64" s="66"/>
      <c r="G64" s="66"/>
      <c r="H64" s="66"/>
      <c r="I64" s="164"/>
      <c r="J64" s="66"/>
      <c r="K64" s="67"/>
    </row>
    <row r="68" s="1" customFormat="1" ht="6.96" customHeight="1">
      <c r="B68" s="68"/>
      <c r="C68" s="69"/>
      <c r="D68" s="69"/>
      <c r="E68" s="69"/>
      <c r="F68" s="69"/>
      <c r="G68" s="69"/>
      <c r="H68" s="69"/>
      <c r="I68" s="167"/>
      <c r="J68" s="69"/>
      <c r="K68" s="69"/>
      <c r="L68" s="70"/>
    </row>
    <row r="69" s="1" customFormat="1" ht="36.96" customHeight="1">
      <c r="B69" s="44"/>
      <c r="C69" s="71" t="s">
        <v>112</v>
      </c>
      <c r="D69" s="72"/>
      <c r="E69" s="72"/>
      <c r="F69" s="72"/>
      <c r="G69" s="72"/>
      <c r="H69" s="72"/>
      <c r="I69" s="189"/>
      <c r="J69" s="72"/>
      <c r="K69" s="72"/>
      <c r="L69" s="70"/>
    </row>
    <row r="70" s="1" customFormat="1" ht="6.96" customHeight="1">
      <c r="B70" s="44"/>
      <c r="C70" s="72"/>
      <c r="D70" s="72"/>
      <c r="E70" s="72"/>
      <c r="F70" s="72"/>
      <c r="G70" s="72"/>
      <c r="H70" s="72"/>
      <c r="I70" s="189"/>
      <c r="J70" s="72"/>
      <c r="K70" s="72"/>
      <c r="L70" s="70"/>
    </row>
    <row r="71" s="1" customFormat="1" ht="14.4" customHeight="1">
      <c r="B71" s="44"/>
      <c r="C71" s="74" t="s">
        <v>18</v>
      </c>
      <c r="D71" s="72"/>
      <c r="E71" s="72"/>
      <c r="F71" s="72"/>
      <c r="G71" s="72"/>
      <c r="H71" s="72"/>
      <c r="I71" s="189"/>
      <c r="J71" s="72"/>
      <c r="K71" s="72"/>
      <c r="L71" s="70"/>
    </row>
    <row r="72" s="1" customFormat="1" ht="16.5" customHeight="1">
      <c r="B72" s="44"/>
      <c r="C72" s="72"/>
      <c r="D72" s="72"/>
      <c r="E72" s="190" t="str">
        <f>E7</f>
        <v>Točna pro vozidla údržby silnic na silnici III/214 16, Horní Lipina</v>
      </c>
      <c r="F72" s="74"/>
      <c r="G72" s="74"/>
      <c r="H72" s="74"/>
      <c r="I72" s="189"/>
      <c r="J72" s="72"/>
      <c r="K72" s="72"/>
      <c r="L72" s="70"/>
    </row>
    <row r="73" s="1" customFormat="1" ht="14.4" customHeight="1">
      <c r="B73" s="44"/>
      <c r="C73" s="74" t="s">
        <v>99</v>
      </c>
      <c r="D73" s="72"/>
      <c r="E73" s="72"/>
      <c r="F73" s="72"/>
      <c r="G73" s="72"/>
      <c r="H73" s="72"/>
      <c r="I73" s="189"/>
      <c r="J73" s="72"/>
      <c r="K73" s="72"/>
      <c r="L73" s="70"/>
    </row>
    <row r="74" s="1" customFormat="1" ht="17.25" customHeight="1">
      <c r="B74" s="44"/>
      <c r="C74" s="72"/>
      <c r="D74" s="72"/>
      <c r="E74" s="80" t="str">
        <f>E9</f>
        <v xml:space="preserve">SO 101 - Točna pro vozidla údržby silnic na silnici  III/21416</v>
      </c>
      <c r="F74" s="72"/>
      <c r="G74" s="72"/>
      <c r="H74" s="72"/>
      <c r="I74" s="189"/>
      <c r="J74" s="72"/>
      <c r="K74" s="72"/>
      <c r="L74" s="70"/>
    </row>
    <row r="75" s="1" customFormat="1" ht="6.96" customHeight="1">
      <c r="B75" s="44"/>
      <c r="C75" s="72"/>
      <c r="D75" s="72"/>
      <c r="E75" s="72"/>
      <c r="F75" s="72"/>
      <c r="G75" s="72"/>
      <c r="H75" s="72"/>
      <c r="I75" s="189"/>
      <c r="J75" s="72"/>
      <c r="K75" s="72"/>
      <c r="L75" s="70"/>
    </row>
    <row r="76" s="1" customFormat="1" ht="18" customHeight="1">
      <c r="B76" s="44"/>
      <c r="C76" s="74" t="s">
        <v>24</v>
      </c>
      <c r="D76" s="72"/>
      <c r="E76" s="72"/>
      <c r="F76" s="191" t="str">
        <f>F12</f>
        <v>Lipová - Horní Lipina</v>
      </c>
      <c r="G76" s="72"/>
      <c r="H76" s="72"/>
      <c r="I76" s="192" t="s">
        <v>26</v>
      </c>
      <c r="J76" s="83" t="str">
        <f>IF(J12="","",J12)</f>
        <v>25. 10. 2018</v>
      </c>
      <c r="K76" s="72"/>
      <c r="L76" s="70"/>
    </row>
    <row r="77" s="1" customFormat="1" ht="6.96" customHeight="1">
      <c r="B77" s="44"/>
      <c r="C77" s="72"/>
      <c r="D77" s="72"/>
      <c r="E77" s="72"/>
      <c r="F77" s="72"/>
      <c r="G77" s="72"/>
      <c r="H77" s="72"/>
      <c r="I77" s="189"/>
      <c r="J77" s="72"/>
      <c r="K77" s="72"/>
      <c r="L77" s="70"/>
    </row>
    <row r="78" s="1" customFormat="1">
      <c r="B78" s="44"/>
      <c r="C78" s="74" t="s">
        <v>28</v>
      </c>
      <c r="D78" s="72"/>
      <c r="E78" s="72"/>
      <c r="F78" s="191" t="str">
        <f>E15</f>
        <v>KSÚS KK p.o., Chebská 282, 356 01 Sokolov</v>
      </c>
      <c r="G78" s="72"/>
      <c r="H78" s="72"/>
      <c r="I78" s="192" t="s">
        <v>36</v>
      </c>
      <c r="J78" s="191" t="str">
        <f>E21</f>
        <v>DSVA, s.r.o. - Ing. Petr Král, Jozef Turza</v>
      </c>
      <c r="K78" s="72"/>
      <c r="L78" s="70"/>
    </row>
    <row r="79" s="1" customFormat="1" ht="14.4" customHeight="1">
      <c r="B79" s="44"/>
      <c r="C79" s="74" t="s">
        <v>34</v>
      </c>
      <c r="D79" s="72"/>
      <c r="E79" s="72"/>
      <c r="F79" s="191" t="str">
        <f>IF(E18="","",E18)</f>
        <v/>
      </c>
      <c r="G79" s="72"/>
      <c r="H79" s="72"/>
      <c r="I79" s="189"/>
      <c r="J79" s="72"/>
      <c r="K79" s="72"/>
      <c r="L79" s="70"/>
    </row>
    <row r="80" s="1" customFormat="1" ht="10.32" customHeight="1">
      <c r="B80" s="44"/>
      <c r="C80" s="72"/>
      <c r="D80" s="72"/>
      <c r="E80" s="72"/>
      <c r="F80" s="72"/>
      <c r="G80" s="72"/>
      <c r="H80" s="72"/>
      <c r="I80" s="189"/>
      <c r="J80" s="72"/>
      <c r="K80" s="72"/>
      <c r="L80" s="70"/>
    </row>
    <row r="81" s="9" customFormat="1" ht="29.28" customHeight="1">
      <c r="B81" s="193"/>
      <c r="C81" s="194" t="s">
        <v>113</v>
      </c>
      <c r="D81" s="195" t="s">
        <v>61</v>
      </c>
      <c r="E81" s="195" t="s">
        <v>57</v>
      </c>
      <c r="F81" s="195" t="s">
        <v>114</v>
      </c>
      <c r="G81" s="195" t="s">
        <v>115</v>
      </c>
      <c r="H81" s="195" t="s">
        <v>116</v>
      </c>
      <c r="I81" s="196" t="s">
        <v>117</v>
      </c>
      <c r="J81" s="195" t="s">
        <v>103</v>
      </c>
      <c r="K81" s="197" t="s">
        <v>118</v>
      </c>
      <c r="L81" s="198"/>
      <c r="M81" s="100" t="s">
        <v>119</v>
      </c>
      <c r="N81" s="101" t="s">
        <v>46</v>
      </c>
      <c r="O81" s="101" t="s">
        <v>120</v>
      </c>
      <c r="P81" s="101" t="s">
        <v>121</v>
      </c>
      <c r="Q81" s="101" t="s">
        <v>122</v>
      </c>
      <c r="R81" s="101" t="s">
        <v>123</v>
      </c>
      <c r="S81" s="101" t="s">
        <v>124</v>
      </c>
      <c r="T81" s="102" t="s">
        <v>125</v>
      </c>
    </row>
    <row r="82" s="1" customFormat="1" ht="29.28" customHeight="1">
      <c r="B82" s="44"/>
      <c r="C82" s="106" t="s">
        <v>104</v>
      </c>
      <c r="D82" s="72"/>
      <c r="E82" s="72"/>
      <c r="F82" s="72"/>
      <c r="G82" s="72"/>
      <c r="H82" s="72"/>
      <c r="I82" s="189"/>
      <c r="J82" s="199">
        <f>BK82</f>
        <v>0</v>
      </c>
      <c r="K82" s="72"/>
      <c r="L82" s="70"/>
      <c r="M82" s="103"/>
      <c r="N82" s="104"/>
      <c r="O82" s="104"/>
      <c r="P82" s="200">
        <f>P83</f>
        <v>0</v>
      </c>
      <c r="Q82" s="104"/>
      <c r="R82" s="200">
        <f>R83</f>
        <v>45.32340799</v>
      </c>
      <c r="S82" s="104"/>
      <c r="T82" s="201">
        <f>T83</f>
        <v>87.698300000000003</v>
      </c>
      <c r="AT82" s="22" t="s">
        <v>75</v>
      </c>
      <c r="AU82" s="22" t="s">
        <v>105</v>
      </c>
      <c r="BK82" s="202">
        <f>BK83</f>
        <v>0</v>
      </c>
    </row>
    <row r="83" s="10" customFormat="1" ht="37.44001" customHeight="1">
      <c r="B83" s="203"/>
      <c r="C83" s="204"/>
      <c r="D83" s="205" t="s">
        <v>75</v>
      </c>
      <c r="E83" s="206" t="s">
        <v>126</v>
      </c>
      <c r="F83" s="206" t="s">
        <v>127</v>
      </c>
      <c r="G83" s="204"/>
      <c r="H83" s="204"/>
      <c r="I83" s="207"/>
      <c r="J83" s="208">
        <f>BK83</f>
        <v>0</v>
      </c>
      <c r="K83" s="204"/>
      <c r="L83" s="209"/>
      <c r="M83" s="210"/>
      <c r="N83" s="211"/>
      <c r="O83" s="211"/>
      <c r="P83" s="212">
        <f>P84+P162+P172+P220</f>
        <v>0</v>
      </c>
      <c r="Q83" s="211"/>
      <c r="R83" s="212">
        <f>R84+R162+R172+R220</f>
        <v>45.32340799</v>
      </c>
      <c r="S83" s="211"/>
      <c r="T83" s="213">
        <f>T84+T162+T172+T220</f>
        <v>87.698300000000003</v>
      </c>
      <c r="AR83" s="214" t="s">
        <v>84</v>
      </c>
      <c r="AT83" s="215" t="s">
        <v>75</v>
      </c>
      <c r="AU83" s="215" t="s">
        <v>76</v>
      </c>
      <c r="AY83" s="214" t="s">
        <v>128</v>
      </c>
      <c r="BK83" s="216">
        <f>BK84+BK162+BK172+BK220</f>
        <v>0</v>
      </c>
    </row>
    <row r="84" s="10" customFormat="1" ht="19.92" customHeight="1">
      <c r="B84" s="203"/>
      <c r="C84" s="204"/>
      <c r="D84" s="205" t="s">
        <v>75</v>
      </c>
      <c r="E84" s="217" t="s">
        <v>84</v>
      </c>
      <c r="F84" s="217" t="s">
        <v>129</v>
      </c>
      <c r="G84" s="204"/>
      <c r="H84" s="204"/>
      <c r="I84" s="207"/>
      <c r="J84" s="218">
        <f>BK84</f>
        <v>0</v>
      </c>
      <c r="K84" s="204"/>
      <c r="L84" s="209"/>
      <c r="M84" s="210"/>
      <c r="N84" s="211"/>
      <c r="O84" s="211"/>
      <c r="P84" s="212">
        <f>SUM(P85:P161)</f>
        <v>0</v>
      </c>
      <c r="Q84" s="211"/>
      <c r="R84" s="212">
        <f>SUM(R85:R161)</f>
        <v>0.0017200000000000002</v>
      </c>
      <c r="S84" s="211"/>
      <c r="T84" s="213">
        <f>SUM(T85:T161)</f>
        <v>84.942000000000007</v>
      </c>
      <c r="AR84" s="214" t="s">
        <v>84</v>
      </c>
      <c r="AT84" s="215" t="s">
        <v>75</v>
      </c>
      <c r="AU84" s="215" t="s">
        <v>84</v>
      </c>
      <c r="AY84" s="214" t="s">
        <v>128</v>
      </c>
      <c r="BK84" s="216">
        <f>SUM(BK85:BK161)</f>
        <v>0</v>
      </c>
    </row>
    <row r="85" s="1" customFormat="1" ht="51" customHeight="1">
      <c r="B85" s="44"/>
      <c r="C85" s="219" t="s">
        <v>130</v>
      </c>
      <c r="D85" s="219" t="s">
        <v>131</v>
      </c>
      <c r="E85" s="220" t="s">
        <v>132</v>
      </c>
      <c r="F85" s="221" t="s">
        <v>133</v>
      </c>
      <c r="G85" s="222" t="s">
        <v>134</v>
      </c>
      <c r="H85" s="223">
        <v>99</v>
      </c>
      <c r="I85" s="224"/>
      <c r="J85" s="225">
        <f>ROUND(I85*H85,2)</f>
        <v>0</v>
      </c>
      <c r="K85" s="221" t="s">
        <v>135</v>
      </c>
      <c r="L85" s="70"/>
      <c r="M85" s="226" t="s">
        <v>33</v>
      </c>
      <c r="N85" s="227" t="s">
        <v>47</v>
      </c>
      <c r="O85" s="45"/>
      <c r="P85" s="228">
        <f>O85*H85</f>
        <v>0</v>
      </c>
      <c r="Q85" s="228">
        <v>0</v>
      </c>
      <c r="R85" s="228">
        <f>Q85*H85</f>
        <v>0</v>
      </c>
      <c r="S85" s="228">
        <v>0.22</v>
      </c>
      <c r="T85" s="229">
        <f>S85*H85</f>
        <v>21.780000000000001</v>
      </c>
      <c r="AR85" s="22" t="s">
        <v>136</v>
      </c>
      <c r="AT85" s="22" t="s">
        <v>131</v>
      </c>
      <c r="AU85" s="22" t="s">
        <v>86</v>
      </c>
      <c r="AY85" s="22" t="s">
        <v>128</v>
      </c>
      <c r="BE85" s="230">
        <f>IF(N85="základní",J85,0)</f>
        <v>0</v>
      </c>
      <c r="BF85" s="230">
        <f>IF(N85="snížená",J85,0)</f>
        <v>0</v>
      </c>
      <c r="BG85" s="230">
        <f>IF(N85="zákl. přenesená",J85,0)</f>
        <v>0</v>
      </c>
      <c r="BH85" s="230">
        <f>IF(N85="sníž. přenesená",J85,0)</f>
        <v>0</v>
      </c>
      <c r="BI85" s="230">
        <f>IF(N85="nulová",J85,0)</f>
        <v>0</v>
      </c>
      <c r="BJ85" s="22" t="s">
        <v>84</v>
      </c>
      <c r="BK85" s="230">
        <f>ROUND(I85*H85,2)</f>
        <v>0</v>
      </c>
      <c r="BL85" s="22" t="s">
        <v>136</v>
      </c>
      <c r="BM85" s="22" t="s">
        <v>137</v>
      </c>
    </row>
    <row r="86" s="1" customFormat="1">
      <c r="B86" s="44"/>
      <c r="C86" s="72"/>
      <c r="D86" s="231" t="s">
        <v>138</v>
      </c>
      <c r="E86" s="72"/>
      <c r="F86" s="232" t="s">
        <v>139</v>
      </c>
      <c r="G86" s="72"/>
      <c r="H86" s="72"/>
      <c r="I86" s="189"/>
      <c r="J86" s="72"/>
      <c r="K86" s="72"/>
      <c r="L86" s="70"/>
      <c r="M86" s="233"/>
      <c r="N86" s="45"/>
      <c r="O86" s="45"/>
      <c r="P86" s="45"/>
      <c r="Q86" s="45"/>
      <c r="R86" s="45"/>
      <c r="S86" s="45"/>
      <c r="T86" s="93"/>
      <c r="AT86" s="22" t="s">
        <v>138</v>
      </c>
      <c r="AU86" s="22" t="s">
        <v>86</v>
      </c>
    </row>
    <row r="87" s="1" customFormat="1" ht="51" customHeight="1">
      <c r="B87" s="44"/>
      <c r="C87" s="219" t="s">
        <v>86</v>
      </c>
      <c r="D87" s="219" t="s">
        <v>131</v>
      </c>
      <c r="E87" s="220" t="s">
        <v>140</v>
      </c>
      <c r="F87" s="221" t="s">
        <v>141</v>
      </c>
      <c r="G87" s="222" t="s">
        <v>134</v>
      </c>
      <c r="H87" s="223">
        <v>108.90000000000001</v>
      </c>
      <c r="I87" s="224"/>
      <c r="J87" s="225">
        <f>ROUND(I87*H87,2)</f>
        <v>0</v>
      </c>
      <c r="K87" s="221" t="s">
        <v>135</v>
      </c>
      <c r="L87" s="70"/>
      <c r="M87" s="226" t="s">
        <v>33</v>
      </c>
      <c r="N87" s="227" t="s">
        <v>47</v>
      </c>
      <c r="O87" s="45"/>
      <c r="P87" s="228">
        <f>O87*H87</f>
        <v>0</v>
      </c>
      <c r="Q87" s="228">
        <v>0</v>
      </c>
      <c r="R87" s="228">
        <f>Q87*H87</f>
        <v>0</v>
      </c>
      <c r="S87" s="228">
        <v>0.57999999999999996</v>
      </c>
      <c r="T87" s="229">
        <f>S87*H87</f>
        <v>63.161999999999999</v>
      </c>
      <c r="AR87" s="22" t="s">
        <v>136</v>
      </c>
      <c r="AT87" s="22" t="s">
        <v>131</v>
      </c>
      <c r="AU87" s="22" t="s">
        <v>86</v>
      </c>
      <c r="AY87" s="22" t="s">
        <v>128</v>
      </c>
      <c r="BE87" s="230">
        <f>IF(N87="základní",J87,0)</f>
        <v>0</v>
      </c>
      <c r="BF87" s="230">
        <f>IF(N87="snížená",J87,0)</f>
        <v>0</v>
      </c>
      <c r="BG87" s="230">
        <f>IF(N87="zákl. přenesená",J87,0)</f>
        <v>0</v>
      </c>
      <c r="BH87" s="230">
        <f>IF(N87="sníž. přenesená",J87,0)</f>
        <v>0</v>
      </c>
      <c r="BI87" s="230">
        <f>IF(N87="nulová",J87,0)</f>
        <v>0</v>
      </c>
      <c r="BJ87" s="22" t="s">
        <v>84</v>
      </c>
      <c r="BK87" s="230">
        <f>ROUND(I87*H87,2)</f>
        <v>0</v>
      </c>
      <c r="BL87" s="22" t="s">
        <v>136</v>
      </c>
      <c r="BM87" s="22" t="s">
        <v>142</v>
      </c>
    </row>
    <row r="88" s="1" customFormat="1">
      <c r="B88" s="44"/>
      <c r="C88" s="72"/>
      <c r="D88" s="231" t="s">
        <v>138</v>
      </c>
      <c r="E88" s="72"/>
      <c r="F88" s="232" t="s">
        <v>139</v>
      </c>
      <c r="G88" s="72"/>
      <c r="H88" s="72"/>
      <c r="I88" s="189"/>
      <c r="J88" s="72"/>
      <c r="K88" s="72"/>
      <c r="L88" s="70"/>
      <c r="M88" s="233"/>
      <c r="N88" s="45"/>
      <c r="O88" s="45"/>
      <c r="P88" s="45"/>
      <c r="Q88" s="45"/>
      <c r="R88" s="45"/>
      <c r="S88" s="45"/>
      <c r="T88" s="93"/>
      <c r="AT88" s="22" t="s">
        <v>138</v>
      </c>
      <c r="AU88" s="22" t="s">
        <v>86</v>
      </c>
    </row>
    <row r="89" s="11" customFormat="1">
      <c r="B89" s="234"/>
      <c r="C89" s="235"/>
      <c r="D89" s="231" t="s">
        <v>143</v>
      </c>
      <c r="E89" s="236" t="s">
        <v>33</v>
      </c>
      <c r="F89" s="237" t="s">
        <v>144</v>
      </c>
      <c r="G89" s="235"/>
      <c r="H89" s="238">
        <v>108.90000000000001</v>
      </c>
      <c r="I89" s="239"/>
      <c r="J89" s="235"/>
      <c r="K89" s="235"/>
      <c r="L89" s="240"/>
      <c r="M89" s="241"/>
      <c r="N89" s="242"/>
      <c r="O89" s="242"/>
      <c r="P89" s="242"/>
      <c r="Q89" s="242"/>
      <c r="R89" s="242"/>
      <c r="S89" s="242"/>
      <c r="T89" s="243"/>
      <c r="AT89" s="244" t="s">
        <v>143</v>
      </c>
      <c r="AU89" s="244" t="s">
        <v>86</v>
      </c>
      <c r="AV89" s="11" t="s">
        <v>86</v>
      </c>
      <c r="AW89" s="11" t="s">
        <v>39</v>
      </c>
      <c r="AX89" s="11" t="s">
        <v>84</v>
      </c>
      <c r="AY89" s="244" t="s">
        <v>128</v>
      </c>
    </row>
    <row r="90" s="1" customFormat="1" ht="38.25" customHeight="1">
      <c r="B90" s="44"/>
      <c r="C90" s="219" t="s">
        <v>145</v>
      </c>
      <c r="D90" s="219" t="s">
        <v>131</v>
      </c>
      <c r="E90" s="220" t="s">
        <v>146</v>
      </c>
      <c r="F90" s="221" t="s">
        <v>147</v>
      </c>
      <c r="G90" s="222" t="s">
        <v>148</v>
      </c>
      <c r="H90" s="223">
        <v>38.770000000000003</v>
      </c>
      <c r="I90" s="224"/>
      <c r="J90" s="225">
        <f>ROUND(I90*H90,2)</f>
        <v>0</v>
      </c>
      <c r="K90" s="221" t="s">
        <v>135</v>
      </c>
      <c r="L90" s="70"/>
      <c r="M90" s="226" t="s">
        <v>33</v>
      </c>
      <c r="N90" s="227" t="s">
        <v>47</v>
      </c>
      <c r="O90" s="45"/>
      <c r="P90" s="228">
        <f>O90*H90</f>
        <v>0</v>
      </c>
      <c r="Q90" s="228">
        <v>0</v>
      </c>
      <c r="R90" s="228">
        <f>Q90*H90</f>
        <v>0</v>
      </c>
      <c r="S90" s="228">
        <v>0</v>
      </c>
      <c r="T90" s="229">
        <f>S90*H90</f>
        <v>0</v>
      </c>
      <c r="AR90" s="22" t="s">
        <v>136</v>
      </c>
      <c r="AT90" s="22" t="s">
        <v>131</v>
      </c>
      <c r="AU90" s="22" t="s">
        <v>86</v>
      </c>
      <c r="AY90" s="22" t="s">
        <v>128</v>
      </c>
      <c r="BE90" s="230">
        <f>IF(N90="základní",J90,0)</f>
        <v>0</v>
      </c>
      <c r="BF90" s="230">
        <f>IF(N90="snížená",J90,0)</f>
        <v>0</v>
      </c>
      <c r="BG90" s="230">
        <f>IF(N90="zákl. přenesená",J90,0)</f>
        <v>0</v>
      </c>
      <c r="BH90" s="230">
        <f>IF(N90="sníž. přenesená",J90,0)</f>
        <v>0</v>
      </c>
      <c r="BI90" s="230">
        <f>IF(N90="nulová",J90,0)</f>
        <v>0</v>
      </c>
      <c r="BJ90" s="22" t="s">
        <v>84</v>
      </c>
      <c r="BK90" s="230">
        <f>ROUND(I90*H90,2)</f>
        <v>0</v>
      </c>
      <c r="BL90" s="22" t="s">
        <v>136</v>
      </c>
      <c r="BM90" s="22" t="s">
        <v>149</v>
      </c>
    </row>
    <row r="91" s="1" customFormat="1">
      <c r="B91" s="44"/>
      <c r="C91" s="72"/>
      <c r="D91" s="231" t="s">
        <v>138</v>
      </c>
      <c r="E91" s="72"/>
      <c r="F91" s="232" t="s">
        <v>150</v>
      </c>
      <c r="G91" s="72"/>
      <c r="H91" s="72"/>
      <c r="I91" s="189"/>
      <c r="J91" s="72"/>
      <c r="K91" s="72"/>
      <c r="L91" s="70"/>
      <c r="M91" s="233"/>
      <c r="N91" s="45"/>
      <c r="O91" s="45"/>
      <c r="P91" s="45"/>
      <c r="Q91" s="45"/>
      <c r="R91" s="45"/>
      <c r="S91" s="45"/>
      <c r="T91" s="93"/>
      <c r="AT91" s="22" t="s">
        <v>138</v>
      </c>
      <c r="AU91" s="22" t="s">
        <v>86</v>
      </c>
    </row>
    <row r="92" s="11" customFormat="1">
      <c r="B92" s="234"/>
      <c r="C92" s="235"/>
      <c r="D92" s="231" t="s">
        <v>143</v>
      </c>
      <c r="E92" s="236" t="s">
        <v>33</v>
      </c>
      <c r="F92" s="237" t="s">
        <v>151</v>
      </c>
      <c r="G92" s="235"/>
      <c r="H92" s="238">
        <v>33.670000000000002</v>
      </c>
      <c r="I92" s="239"/>
      <c r="J92" s="235"/>
      <c r="K92" s="235"/>
      <c r="L92" s="240"/>
      <c r="M92" s="241"/>
      <c r="N92" s="242"/>
      <c r="O92" s="242"/>
      <c r="P92" s="242"/>
      <c r="Q92" s="242"/>
      <c r="R92" s="242"/>
      <c r="S92" s="242"/>
      <c r="T92" s="243"/>
      <c r="AT92" s="244" t="s">
        <v>143</v>
      </c>
      <c r="AU92" s="244" t="s">
        <v>86</v>
      </c>
      <c r="AV92" s="11" t="s">
        <v>86</v>
      </c>
      <c r="AW92" s="11" t="s">
        <v>39</v>
      </c>
      <c r="AX92" s="11" t="s">
        <v>76</v>
      </c>
      <c r="AY92" s="244" t="s">
        <v>128</v>
      </c>
    </row>
    <row r="93" s="11" customFormat="1">
      <c r="B93" s="234"/>
      <c r="C93" s="235"/>
      <c r="D93" s="231" t="s">
        <v>143</v>
      </c>
      <c r="E93" s="236" t="s">
        <v>33</v>
      </c>
      <c r="F93" s="237" t="s">
        <v>152</v>
      </c>
      <c r="G93" s="235"/>
      <c r="H93" s="238">
        <v>5.0999999999999996</v>
      </c>
      <c r="I93" s="239"/>
      <c r="J93" s="235"/>
      <c r="K93" s="235"/>
      <c r="L93" s="240"/>
      <c r="M93" s="241"/>
      <c r="N93" s="242"/>
      <c r="O93" s="242"/>
      <c r="P93" s="242"/>
      <c r="Q93" s="242"/>
      <c r="R93" s="242"/>
      <c r="S93" s="242"/>
      <c r="T93" s="243"/>
      <c r="AT93" s="244" t="s">
        <v>143</v>
      </c>
      <c r="AU93" s="244" t="s">
        <v>86</v>
      </c>
      <c r="AV93" s="11" t="s">
        <v>86</v>
      </c>
      <c r="AW93" s="11" t="s">
        <v>39</v>
      </c>
      <c r="AX93" s="11" t="s">
        <v>76</v>
      </c>
      <c r="AY93" s="244" t="s">
        <v>128</v>
      </c>
    </row>
    <row r="94" s="12" customFormat="1">
      <c r="B94" s="245"/>
      <c r="C94" s="246"/>
      <c r="D94" s="231" t="s">
        <v>143</v>
      </c>
      <c r="E94" s="247" t="s">
        <v>33</v>
      </c>
      <c r="F94" s="248" t="s">
        <v>153</v>
      </c>
      <c r="G94" s="246"/>
      <c r="H94" s="249">
        <v>38.770000000000003</v>
      </c>
      <c r="I94" s="250"/>
      <c r="J94" s="246"/>
      <c r="K94" s="246"/>
      <c r="L94" s="251"/>
      <c r="M94" s="252"/>
      <c r="N94" s="253"/>
      <c r="O94" s="253"/>
      <c r="P94" s="253"/>
      <c r="Q94" s="253"/>
      <c r="R94" s="253"/>
      <c r="S94" s="253"/>
      <c r="T94" s="254"/>
      <c r="AT94" s="255" t="s">
        <v>143</v>
      </c>
      <c r="AU94" s="255" t="s">
        <v>86</v>
      </c>
      <c r="AV94" s="12" t="s">
        <v>136</v>
      </c>
      <c r="AW94" s="12" t="s">
        <v>39</v>
      </c>
      <c r="AX94" s="12" t="s">
        <v>84</v>
      </c>
      <c r="AY94" s="255" t="s">
        <v>128</v>
      </c>
    </row>
    <row r="95" s="1" customFormat="1" ht="38.25" customHeight="1">
      <c r="B95" s="44"/>
      <c r="C95" s="219" t="s">
        <v>136</v>
      </c>
      <c r="D95" s="219" t="s">
        <v>131</v>
      </c>
      <c r="E95" s="220" t="s">
        <v>154</v>
      </c>
      <c r="F95" s="221" t="s">
        <v>155</v>
      </c>
      <c r="G95" s="222" t="s">
        <v>148</v>
      </c>
      <c r="H95" s="223">
        <v>38.770000000000003</v>
      </c>
      <c r="I95" s="224"/>
      <c r="J95" s="225">
        <f>ROUND(I95*H95,2)</f>
        <v>0</v>
      </c>
      <c r="K95" s="221" t="s">
        <v>135</v>
      </c>
      <c r="L95" s="70"/>
      <c r="M95" s="226" t="s">
        <v>33</v>
      </c>
      <c r="N95" s="227" t="s">
        <v>47</v>
      </c>
      <c r="O95" s="45"/>
      <c r="P95" s="228">
        <f>O95*H95</f>
        <v>0</v>
      </c>
      <c r="Q95" s="228">
        <v>0</v>
      </c>
      <c r="R95" s="228">
        <f>Q95*H95</f>
        <v>0</v>
      </c>
      <c r="S95" s="228">
        <v>0</v>
      </c>
      <c r="T95" s="229">
        <f>S95*H95</f>
        <v>0</v>
      </c>
      <c r="AR95" s="22" t="s">
        <v>136</v>
      </c>
      <c r="AT95" s="22" t="s">
        <v>131</v>
      </c>
      <c r="AU95" s="22" t="s">
        <v>86</v>
      </c>
      <c r="AY95" s="22" t="s">
        <v>128</v>
      </c>
      <c r="BE95" s="230">
        <f>IF(N95="základní",J95,0)</f>
        <v>0</v>
      </c>
      <c r="BF95" s="230">
        <f>IF(N95="snížená",J95,0)</f>
        <v>0</v>
      </c>
      <c r="BG95" s="230">
        <f>IF(N95="zákl. přenesená",J95,0)</f>
        <v>0</v>
      </c>
      <c r="BH95" s="230">
        <f>IF(N95="sníž. přenesená",J95,0)</f>
        <v>0</v>
      </c>
      <c r="BI95" s="230">
        <f>IF(N95="nulová",J95,0)</f>
        <v>0</v>
      </c>
      <c r="BJ95" s="22" t="s">
        <v>84</v>
      </c>
      <c r="BK95" s="230">
        <f>ROUND(I95*H95,2)</f>
        <v>0</v>
      </c>
      <c r="BL95" s="22" t="s">
        <v>136</v>
      </c>
      <c r="BM95" s="22" t="s">
        <v>156</v>
      </c>
    </row>
    <row r="96" s="1" customFormat="1">
      <c r="B96" s="44"/>
      <c r="C96" s="72"/>
      <c r="D96" s="231" t="s">
        <v>138</v>
      </c>
      <c r="E96" s="72"/>
      <c r="F96" s="232" t="s">
        <v>150</v>
      </c>
      <c r="G96" s="72"/>
      <c r="H96" s="72"/>
      <c r="I96" s="189"/>
      <c r="J96" s="72"/>
      <c r="K96" s="72"/>
      <c r="L96" s="70"/>
      <c r="M96" s="233"/>
      <c r="N96" s="45"/>
      <c r="O96" s="45"/>
      <c r="P96" s="45"/>
      <c r="Q96" s="45"/>
      <c r="R96" s="45"/>
      <c r="S96" s="45"/>
      <c r="T96" s="93"/>
      <c r="AT96" s="22" t="s">
        <v>138</v>
      </c>
      <c r="AU96" s="22" t="s">
        <v>86</v>
      </c>
    </row>
    <row r="97" s="11" customFormat="1">
      <c r="B97" s="234"/>
      <c r="C97" s="235"/>
      <c r="D97" s="231" t="s">
        <v>143</v>
      </c>
      <c r="E97" s="236" t="s">
        <v>33</v>
      </c>
      <c r="F97" s="237" t="s">
        <v>151</v>
      </c>
      <c r="G97" s="235"/>
      <c r="H97" s="238">
        <v>33.670000000000002</v>
      </c>
      <c r="I97" s="239"/>
      <c r="J97" s="235"/>
      <c r="K97" s="235"/>
      <c r="L97" s="240"/>
      <c r="M97" s="241"/>
      <c r="N97" s="242"/>
      <c r="O97" s="242"/>
      <c r="P97" s="242"/>
      <c r="Q97" s="242"/>
      <c r="R97" s="242"/>
      <c r="S97" s="242"/>
      <c r="T97" s="243"/>
      <c r="AT97" s="244" t="s">
        <v>143</v>
      </c>
      <c r="AU97" s="244" t="s">
        <v>86</v>
      </c>
      <c r="AV97" s="11" t="s">
        <v>86</v>
      </c>
      <c r="AW97" s="11" t="s">
        <v>39</v>
      </c>
      <c r="AX97" s="11" t="s">
        <v>76</v>
      </c>
      <c r="AY97" s="244" t="s">
        <v>128</v>
      </c>
    </row>
    <row r="98" s="11" customFormat="1">
      <c r="B98" s="234"/>
      <c r="C98" s="235"/>
      <c r="D98" s="231" t="s">
        <v>143</v>
      </c>
      <c r="E98" s="236" t="s">
        <v>33</v>
      </c>
      <c r="F98" s="237" t="s">
        <v>152</v>
      </c>
      <c r="G98" s="235"/>
      <c r="H98" s="238">
        <v>5.0999999999999996</v>
      </c>
      <c r="I98" s="239"/>
      <c r="J98" s="235"/>
      <c r="K98" s="235"/>
      <c r="L98" s="240"/>
      <c r="M98" s="241"/>
      <c r="N98" s="242"/>
      <c r="O98" s="242"/>
      <c r="P98" s="242"/>
      <c r="Q98" s="242"/>
      <c r="R98" s="242"/>
      <c r="S98" s="242"/>
      <c r="T98" s="243"/>
      <c r="AT98" s="244" t="s">
        <v>143</v>
      </c>
      <c r="AU98" s="244" t="s">
        <v>86</v>
      </c>
      <c r="AV98" s="11" t="s">
        <v>86</v>
      </c>
      <c r="AW98" s="11" t="s">
        <v>39</v>
      </c>
      <c r="AX98" s="11" t="s">
        <v>76</v>
      </c>
      <c r="AY98" s="244" t="s">
        <v>128</v>
      </c>
    </row>
    <row r="99" s="12" customFormat="1">
      <c r="B99" s="245"/>
      <c r="C99" s="246"/>
      <c r="D99" s="231" t="s">
        <v>143</v>
      </c>
      <c r="E99" s="247" t="s">
        <v>33</v>
      </c>
      <c r="F99" s="248" t="s">
        <v>153</v>
      </c>
      <c r="G99" s="246"/>
      <c r="H99" s="249">
        <v>38.770000000000003</v>
      </c>
      <c r="I99" s="250"/>
      <c r="J99" s="246"/>
      <c r="K99" s="246"/>
      <c r="L99" s="251"/>
      <c r="M99" s="252"/>
      <c r="N99" s="253"/>
      <c r="O99" s="253"/>
      <c r="P99" s="253"/>
      <c r="Q99" s="253"/>
      <c r="R99" s="253"/>
      <c r="S99" s="253"/>
      <c r="T99" s="254"/>
      <c r="AT99" s="255" t="s">
        <v>143</v>
      </c>
      <c r="AU99" s="255" t="s">
        <v>86</v>
      </c>
      <c r="AV99" s="12" t="s">
        <v>136</v>
      </c>
      <c r="AW99" s="12" t="s">
        <v>39</v>
      </c>
      <c r="AX99" s="12" t="s">
        <v>84</v>
      </c>
      <c r="AY99" s="255" t="s">
        <v>128</v>
      </c>
    </row>
    <row r="100" s="1" customFormat="1" ht="38.25" customHeight="1">
      <c r="B100" s="44"/>
      <c r="C100" s="219" t="s">
        <v>157</v>
      </c>
      <c r="D100" s="219" t="s">
        <v>131</v>
      </c>
      <c r="E100" s="220" t="s">
        <v>158</v>
      </c>
      <c r="F100" s="221" t="s">
        <v>159</v>
      </c>
      <c r="G100" s="222" t="s">
        <v>148</v>
      </c>
      <c r="H100" s="223">
        <v>7</v>
      </c>
      <c r="I100" s="224"/>
      <c r="J100" s="225">
        <f>ROUND(I100*H100,2)</f>
        <v>0</v>
      </c>
      <c r="K100" s="221" t="s">
        <v>135</v>
      </c>
      <c r="L100" s="70"/>
      <c r="M100" s="226" t="s">
        <v>33</v>
      </c>
      <c r="N100" s="227" t="s">
        <v>47</v>
      </c>
      <c r="O100" s="45"/>
      <c r="P100" s="228">
        <f>O100*H100</f>
        <v>0</v>
      </c>
      <c r="Q100" s="228">
        <v>0</v>
      </c>
      <c r="R100" s="228">
        <f>Q100*H100</f>
        <v>0</v>
      </c>
      <c r="S100" s="228">
        <v>0</v>
      </c>
      <c r="T100" s="229">
        <f>S100*H100</f>
        <v>0</v>
      </c>
      <c r="AR100" s="22" t="s">
        <v>136</v>
      </c>
      <c r="AT100" s="22" t="s">
        <v>131</v>
      </c>
      <c r="AU100" s="22" t="s">
        <v>86</v>
      </c>
      <c r="AY100" s="22" t="s">
        <v>128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22" t="s">
        <v>84</v>
      </c>
      <c r="BK100" s="230">
        <f>ROUND(I100*H100,2)</f>
        <v>0</v>
      </c>
      <c r="BL100" s="22" t="s">
        <v>136</v>
      </c>
      <c r="BM100" s="22" t="s">
        <v>160</v>
      </c>
    </row>
    <row r="101" s="1" customFormat="1">
      <c r="B101" s="44"/>
      <c r="C101" s="72"/>
      <c r="D101" s="231" t="s">
        <v>138</v>
      </c>
      <c r="E101" s="72"/>
      <c r="F101" s="232" t="s">
        <v>161</v>
      </c>
      <c r="G101" s="72"/>
      <c r="H101" s="72"/>
      <c r="I101" s="189"/>
      <c r="J101" s="72"/>
      <c r="K101" s="72"/>
      <c r="L101" s="70"/>
      <c r="M101" s="233"/>
      <c r="N101" s="45"/>
      <c r="O101" s="45"/>
      <c r="P101" s="45"/>
      <c r="Q101" s="45"/>
      <c r="R101" s="45"/>
      <c r="S101" s="45"/>
      <c r="T101" s="93"/>
      <c r="AT101" s="22" t="s">
        <v>138</v>
      </c>
      <c r="AU101" s="22" t="s">
        <v>86</v>
      </c>
    </row>
    <row r="102" s="11" customFormat="1">
      <c r="B102" s="234"/>
      <c r="C102" s="235"/>
      <c r="D102" s="231" t="s">
        <v>143</v>
      </c>
      <c r="E102" s="236" t="s">
        <v>33</v>
      </c>
      <c r="F102" s="237" t="s">
        <v>162</v>
      </c>
      <c r="G102" s="235"/>
      <c r="H102" s="238">
        <v>2.3999999999999999</v>
      </c>
      <c r="I102" s="239"/>
      <c r="J102" s="235"/>
      <c r="K102" s="235"/>
      <c r="L102" s="240"/>
      <c r="M102" s="241"/>
      <c r="N102" s="242"/>
      <c r="O102" s="242"/>
      <c r="P102" s="242"/>
      <c r="Q102" s="242"/>
      <c r="R102" s="242"/>
      <c r="S102" s="242"/>
      <c r="T102" s="243"/>
      <c r="AT102" s="244" t="s">
        <v>143</v>
      </c>
      <c r="AU102" s="244" t="s">
        <v>86</v>
      </c>
      <c r="AV102" s="11" t="s">
        <v>86</v>
      </c>
      <c r="AW102" s="11" t="s">
        <v>39</v>
      </c>
      <c r="AX102" s="11" t="s">
        <v>76</v>
      </c>
      <c r="AY102" s="244" t="s">
        <v>128</v>
      </c>
    </row>
    <row r="103" s="11" customFormat="1">
      <c r="B103" s="234"/>
      <c r="C103" s="235"/>
      <c r="D103" s="231" t="s">
        <v>143</v>
      </c>
      <c r="E103" s="236" t="s">
        <v>33</v>
      </c>
      <c r="F103" s="237" t="s">
        <v>163</v>
      </c>
      <c r="G103" s="235"/>
      <c r="H103" s="238">
        <v>4.5999999999999996</v>
      </c>
      <c r="I103" s="239"/>
      <c r="J103" s="235"/>
      <c r="K103" s="235"/>
      <c r="L103" s="240"/>
      <c r="M103" s="241"/>
      <c r="N103" s="242"/>
      <c r="O103" s="242"/>
      <c r="P103" s="242"/>
      <c r="Q103" s="242"/>
      <c r="R103" s="242"/>
      <c r="S103" s="242"/>
      <c r="T103" s="243"/>
      <c r="AT103" s="244" t="s">
        <v>143</v>
      </c>
      <c r="AU103" s="244" t="s">
        <v>86</v>
      </c>
      <c r="AV103" s="11" t="s">
        <v>86</v>
      </c>
      <c r="AW103" s="11" t="s">
        <v>39</v>
      </c>
      <c r="AX103" s="11" t="s">
        <v>76</v>
      </c>
      <c r="AY103" s="244" t="s">
        <v>128</v>
      </c>
    </row>
    <row r="104" s="12" customFormat="1">
      <c r="B104" s="245"/>
      <c r="C104" s="246"/>
      <c r="D104" s="231" t="s">
        <v>143</v>
      </c>
      <c r="E104" s="247" t="s">
        <v>33</v>
      </c>
      <c r="F104" s="248" t="s">
        <v>153</v>
      </c>
      <c r="G104" s="246"/>
      <c r="H104" s="249">
        <v>7</v>
      </c>
      <c r="I104" s="250"/>
      <c r="J104" s="246"/>
      <c r="K104" s="246"/>
      <c r="L104" s="251"/>
      <c r="M104" s="252"/>
      <c r="N104" s="253"/>
      <c r="O104" s="253"/>
      <c r="P104" s="253"/>
      <c r="Q104" s="253"/>
      <c r="R104" s="253"/>
      <c r="S104" s="253"/>
      <c r="T104" s="254"/>
      <c r="AT104" s="255" t="s">
        <v>143</v>
      </c>
      <c r="AU104" s="255" t="s">
        <v>86</v>
      </c>
      <c r="AV104" s="12" t="s">
        <v>136</v>
      </c>
      <c r="AW104" s="12" t="s">
        <v>39</v>
      </c>
      <c r="AX104" s="12" t="s">
        <v>84</v>
      </c>
      <c r="AY104" s="255" t="s">
        <v>128</v>
      </c>
    </row>
    <row r="105" s="1" customFormat="1" ht="25.5" customHeight="1">
      <c r="B105" s="44"/>
      <c r="C105" s="219" t="s">
        <v>164</v>
      </c>
      <c r="D105" s="219" t="s">
        <v>131</v>
      </c>
      <c r="E105" s="220" t="s">
        <v>165</v>
      </c>
      <c r="F105" s="221" t="s">
        <v>166</v>
      </c>
      <c r="G105" s="222" t="s">
        <v>148</v>
      </c>
      <c r="H105" s="223">
        <v>7</v>
      </c>
      <c r="I105" s="224"/>
      <c r="J105" s="225">
        <f>ROUND(I105*H105,2)</f>
        <v>0</v>
      </c>
      <c r="K105" s="221" t="s">
        <v>135</v>
      </c>
      <c r="L105" s="70"/>
      <c r="M105" s="226" t="s">
        <v>33</v>
      </c>
      <c r="N105" s="227" t="s">
        <v>47</v>
      </c>
      <c r="O105" s="45"/>
      <c r="P105" s="228">
        <f>O105*H105</f>
        <v>0</v>
      </c>
      <c r="Q105" s="228">
        <v>0</v>
      </c>
      <c r="R105" s="228">
        <f>Q105*H105</f>
        <v>0</v>
      </c>
      <c r="S105" s="228">
        <v>0</v>
      </c>
      <c r="T105" s="229">
        <f>S105*H105</f>
        <v>0</v>
      </c>
      <c r="AR105" s="22" t="s">
        <v>136</v>
      </c>
      <c r="AT105" s="22" t="s">
        <v>131</v>
      </c>
      <c r="AU105" s="22" t="s">
        <v>86</v>
      </c>
      <c r="AY105" s="22" t="s">
        <v>128</v>
      </c>
      <c r="BE105" s="230">
        <f>IF(N105="základní",J105,0)</f>
        <v>0</v>
      </c>
      <c r="BF105" s="230">
        <f>IF(N105="snížená",J105,0)</f>
        <v>0</v>
      </c>
      <c r="BG105" s="230">
        <f>IF(N105="zákl. přenesená",J105,0)</f>
        <v>0</v>
      </c>
      <c r="BH105" s="230">
        <f>IF(N105="sníž. přenesená",J105,0)</f>
        <v>0</v>
      </c>
      <c r="BI105" s="230">
        <f>IF(N105="nulová",J105,0)</f>
        <v>0</v>
      </c>
      <c r="BJ105" s="22" t="s">
        <v>84</v>
      </c>
      <c r="BK105" s="230">
        <f>ROUND(I105*H105,2)</f>
        <v>0</v>
      </c>
      <c r="BL105" s="22" t="s">
        <v>136</v>
      </c>
      <c r="BM105" s="22" t="s">
        <v>167</v>
      </c>
    </row>
    <row r="106" s="1" customFormat="1">
      <c r="B106" s="44"/>
      <c r="C106" s="72"/>
      <c r="D106" s="231" t="s">
        <v>138</v>
      </c>
      <c r="E106" s="72"/>
      <c r="F106" s="232" t="s">
        <v>168</v>
      </c>
      <c r="G106" s="72"/>
      <c r="H106" s="72"/>
      <c r="I106" s="189"/>
      <c r="J106" s="72"/>
      <c r="K106" s="72"/>
      <c r="L106" s="70"/>
      <c r="M106" s="233"/>
      <c r="N106" s="45"/>
      <c r="O106" s="45"/>
      <c r="P106" s="45"/>
      <c r="Q106" s="45"/>
      <c r="R106" s="45"/>
      <c r="S106" s="45"/>
      <c r="T106" s="93"/>
      <c r="AT106" s="22" t="s">
        <v>138</v>
      </c>
      <c r="AU106" s="22" t="s">
        <v>86</v>
      </c>
    </row>
    <row r="107" s="11" customFormat="1">
      <c r="B107" s="234"/>
      <c r="C107" s="235"/>
      <c r="D107" s="231" t="s">
        <v>143</v>
      </c>
      <c r="E107" s="236" t="s">
        <v>33</v>
      </c>
      <c r="F107" s="237" t="s">
        <v>162</v>
      </c>
      <c r="G107" s="235"/>
      <c r="H107" s="238">
        <v>2.3999999999999999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AT107" s="244" t="s">
        <v>143</v>
      </c>
      <c r="AU107" s="244" t="s">
        <v>86</v>
      </c>
      <c r="AV107" s="11" t="s">
        <v>86</v>
      </c>
      <c r="AW107" s="11" t="s">
        <v>39</v>
      </c>
      <c r="AX107" s="11" t="s">
        <v>76</v>
      </c>
      <c r="AY107" s="244" t="s">
        <v>128</v>
      </c>
    </row>
    <row r="108" s="11" customFormat="1">
      <c r="B108" s="234"/>
      <c r="C108" s="235"/>
      <c r="D108" s="231" t="s">
        <v>143</v>
      </c>
      <c r="E108" s="236" t="s">
        <v>33</v>
      </c>
      <c r="F108" s="237" t="s">
        <v>163</v>
      </c>
      <c r="G108" s="235"/>
      <c r="H108" s="238">
        <v>4.5999999999999996</v>
      </c>
      <c r="I108" s="239"/>
      <c r="J108" s="235"/>
      <c r="K108" s="235"/>
      <c r="L108" s="240"/>
      <c r="M108" s="241"/>
      <c r="N108" s="242"/>
      <c r="O108" s="242"/>
      <c r="P108" s="242"/>
      <c r="Q108" s="242"/>
      <c r="R108" s="242"/>
      <c r="S108" s="242"/>
      <c r="T108" s="243"/>
      <c r="AT108" s="244" t="s">
        <v>143</v>
      </c>
      <c r="AU108" s="244" t="s">
        <v>86</v>
      </c>
      <c r="AV108" s="11" t="s">
        <v>86</v>
      </c>
      <c r="AW108" s="11" t="s">
        <v>39</v>
      </c>
      <c r="AX108" s="11" t="s">
        <v>76</v>
      </c>
      <c r="AY108" s="244" t="s">
        <v>128</v>
      </c>
    </row>
    <row r="109" s="12" customFormat="1">
      <c r="B109" s="245"/>
      <c r="C109" s="246"/>
      <c r="D109" s="231" t="s">
        <v>143</v>
      </c>
      <c r="E109" s="247" t="s">
        <v>33</v>
      </c>
      <c r="F109" s="248" t="s">
        <v>153</v>
      </c>
      <c r="G109" s="246"/>
      <c r="H109" s="249">
        <v>7</v>
      </c>
      <c r="I109" s="250"/>
      <c r="J109" s="246"/>
      <c r="K109" s="246"/>
      <c r="L109" s="251"/>
      <c r="M109" s="252"/>
      <c r="N109" s="253"/>
      <c r="O109" s="253"/>
      <c r="P109" s="253"/>
      <c r="Q109" s="253"/>
      <c r="R109" s="253"/>
      <c r="S109" s="253"/>
      <c r="T109" s="254"/>
      <c r="AT109" s="255" t="s">
        <v>143</v>
      </c>
      <c r="AU109" s="255" t="s">
        <v>86</v>
      </c>
      <c r="AV109" s="12" t="s">
        <v>136</v>
      </c>
      <c r="AW109" s="12" t="s">
        <v>39</v>
      </c>
      <c r="AX109" s="12" t="s">
        <v>84</v>
      </c>
      <c r="AY109" s="255" t="s">
        <v>128</v>
      </c>
    </row>
    <row r="110" s="1" customFormat="1" ht="25.5" customHeight="1">
      <c r="B110" s="44"/>
      <c r="C110" s="219" t="s">
        <v>169</v>
      </c>
      <c r="D110" s="219" t="s">
        <v>131</v>
      </c>
      <c r="E110" s="220" t="s">
        <v>170</v>
      </c>
      <c r="F110" s="221" t="s">
        <v>171</v>
      </c>
      <c r="G110" s="222" t="s">
        <v>148</v>
      </c>
      <c r="H110" s="223">
        <v>7</v>
      </c>
      <c r="I110" s="224"/>
      <c r="J110" s="225">
        <f>ROUND(I110*H110,2)</f>
        <v>0</v>
      </c>
      <c r="K110" s="221" t="s">
        <v>135</v>
      </c>
      <c r="L110" s="70"/>
      <c r="M110" s="226" t="s">
        <v>33</v>
      </c>
      <c r="N110" s="227" t="s">
        <v>47</v>
      </c>
      <c r="O110" s="45"/>
      <c r="P110" s="228">
        <f>O110*H110</f>
        <v>0</v>
      </c>
      <c r="Q110" s="228">
        <v>0</v>
      </c>
      <c r="R110" s="228">
        <f>Q110*H110</f>
        <v>0</v>
      </c>
      <c r="S110" s="228">
        <v>0</v>
      </c>
      <c r="T110" s="229">
        <f>S110*H110</f>
        <v>0</v>
      </c>
      <c r="AR110" s="22" t="s">
        <v>136</v>
      </c>
      <c r="AT110" s="22" t="s">
        <v>131</v>
      </c>
      <c r="AU110" s="22" t="s">
        <v>86</v>
      </c>
      <c r="AY110" s="22" t="s">
        <v>128</v>
      </c>
      <c r="BE110" s="230">
        <f>IF(N110="základní",J110,0)</f>
        <v>0</v>
      </c>
      <c r="BF110" s="230">
        <f>IF(N110="snížená",J110,0)</f>
        <v>0</v>
      </c>
      <c r="BG110" s="230">
        <f>IF(N110="zákl. přenesená",J110,0)</f>
        <v>0</v>
      </c>
      <c r="BH110" s="230">
        <f>IF(N110="sníž. přenesená",J110,0)</f>
        <v>0</v>
      </c>
      <c r="BI110" s="230">
        <f>IF(N110="nulová",J110,0)</f>
        <v>0</v>
      </c>
      <c r="BJ110" s="22" t="s">
        <v>84</v>
      </c>
      <c r="BK110" s="230">
        <f>ROUND(I110*H110,2)</f>
        <v>0</v>
      </c>
      <c r="BL110" s="22" t="s">
        <v>136</v>
      </c>
      <c r="BM110" s="22" t="s">
        <v>172</v>
      </c>
    </row>
    <row r="111" s="1" customFormat="1">
      <c r="B111" s="44"/>
      <c r="C111" s="72"/>
      <c r="D111" s="231" t="s">
        <v>138</v>
      </c>
      <c r="E111" s="72"/>
      <c r="F111" s="232" t="s">
        <v>173</v>
      </c>
      <c r="G111" s="72"/>
      <c r="H111" s="72"/>
      <c r="I111" s="189"/>
      <c r="J111" s="72"/>
      <c r="K111" s="72"/>
      <c r="L111" s="70"/>
      <c r="M111" s="233"/>
      <c r="N111" s="45"/>
      <c r="O111" s="45"/>
      <c r="P111" s="45"/>
      <c r="Q111" s="45"/>
      <c r="R111" s="45"/>
      <c r="S111" s="45"/>
      <c r="T111" s="93"/>
      <c r="AT111" s="22" t="s">
        <v>138</v>
      </c>
      <c r="AU111" s="22" t="s">
        <v>86</v>
      </c>
    </row>
    <row r="112" s="11" customFormat="1">
      <c r="B112" s="234"/>
      <c r="C112" s="235"/>
      <c r="D112" s="231" t="s">
        <v>143</v>
      </c>
      <c r="E112" s="236" t="s">
        <v>33</v>
      </c>
      <c r="F112" s="237" t="s">
        <v>174</v>
      </c>
      <c r="G112" s="235"/>
      <c r="H112" s="238">
        <v>1.5</v>
      </c>
      <c r="I112" s="239"/>
      <c r="J112" s="235"/>
      <c r="K112" s="235"/>
      <c r="L112" s="240"/>
      <c r="M112" s="241"/>
      <c r="N112" s="242"/>
      <c r="O112" s="242"/>
      <c r="P112" s="242"/>
      <c r="Q112" s="242"/>
      <c r="R112" s="242"/>
      <c r="S112" s="242"/>
      <c r="T112" s="243"/>
      <c r="AT112" s="244" t="s">
        <v>143</v>
      </c>
      <c r="AU112" s="244" t="s">
        <v>86</v>
      </c>
      <c r="AV112" s="11" t="s">
        <v>86</v>
      </c>
      <c r="AW112" s="11" t="s">
        <v>39</v>
      </c>
      <c r="AX112" s="11" t="s">
        <v>76</v>
      </c>
      <c r="AY112" s="244" t="s">
        <v>128</v>
      </c>
    </row>
    <row r="113" s="11" customFormat="1">
      <c r="B113" s="234"/>
      <c r="C113" s="235"/>
      <c r="D113" s="231" t="s">
        <v>143</v>
      </c>
      <c r="E113" s="236" t="s">
        <v>33</v>
      </c>
      <c r="F113" s="237" t="s">
        <v>175</v>
      </c>
      <c r="G113" s="235"/>
      <c r="H113" s="238">
        <v>2.1000000000000001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AT113" s="244" t="s">
        <v>143</v>
      </c>
      <c r="AU113" s="244" t="s">
        <v>86</v>
      </c>
      <c r="AV113" s="11" t="s">
        <v>86</v>
      </c>
      <c r="AW113" s="11" t="s">
        <v>39</v>
      </c>
      <c r="AX113" s="11" t="s">
        <v>76</v>
      </c>
      <c r="AY113" s="244" t="s">
        <v>128</v>
      </c>
    </row>
    <row r="114" s="11" customFormat="1">
      <c r="B114" s="234"/>
      <c r="C114" s="235"/>
      <c r="D114" s="231" t="s">
        <v>143</v>
      </c>
      <c r="E114" s="236" t="s">
        <v>33</v>
      </c>
      <c r="F114" s="237" t="s">
        <v>176</v>
      </c>
      <c r="G114" s="235"/>
      <c r="H114" s="238">
        <v>1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AT114" s="244" t="s">
        <v>143</v>
      </c>
      <c r="AU114" s="244" t="s">
        <v>86</v>
      </c>
      <c r="AV114" s="11" t="s">
        <v>86</v>
      </c>
      <c r="AW114" s="11" t="s">
        <v>39</v>
      </c>
      <c r="AX114" s="11" t="s">
        <v>76</v>
      </c>
      <c r="AY114" s="244" t="s">
        <v>128</v>
      </c>
    </row>
    <row r="115" s="11" customFormat="1">
      <c r="B115" s="234"/>
      <c r="C115" s="235"/>
      <c r="D115" s="231" t="s">
        <v>143</v>
      </c>
      <c r="E115" s="236" t="s">
        <v>33</v>
      </c>
      <c r="F115" s="237" t="s">
        <v>177</v>
      </c>
      <c r="G115" s="235"/>
      <c r="H115" s="238">
        <v>1.05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AT115" s="244" t="s">
        <v>143</v>
      </c>
      <c r="AU115" s="244" t="s">
        <v>86</v>
      </c>
      <c r="AV115" s="11" t="s">
        <v>86</v>
      </c>
      <c r="AW115" s="11" t="s">
        <v>39</v>
      </c>
      <c r="AX115" s="11" t="s">
        <v>76</v>
      </c>
      <c r="AY115" s="244" t="s">
        <v>128</v>
      </c>
    </row>
    <row r="116" s="11" customFormat="1">
      <c r="B116" s="234"/>
      <c r="C116" s="235"/>
      <c r="D116" s="231" t="s">
        <v>143</v>
      </c>
      <c r="E116" s="236" t="s">
        <v>33</v>
      </c>
      <c r="F116" s="237" t="s">
        <v>178</v>
      </c>
      <c r="G116" s="235"/>
      <c r="H116" s="238">
        <v>0.84999999999999998</v>
      </c>
      <c r="I116" s="239"/>
      <c r="J116" s="235"/>
      <c r="K116" s="235"/>
      <c r="L116" s="240"/>
      <c r="M116" s="241"/>
      <c r="N116" s="242"/>
      <c r="O116" s="242"/>
      <c r="P116" s="242"/>
      <c r="Q116" s="242"/>
      <c r="R116" s="242"/>
      <c r="S116" s="242"/>
      <c r="T116" s="243"/>
      <c r="AT116" s="244" t="s">
        <v>143</v>
      </c>
      <c r="AU116" s="244" t="s">
        <v>86</v>
      </c>
      <c r="AV116" s="11" t="s">
        <v>86</v>
      </c>
      <c r="AW116" s="11" t="s">
        <v>39</v>
      </c>
      <c r="AX116" s="11" t="s">
        <v>76</v>
      </c>
      <c r="AY116" s="244" t="s">
        <v>128</v>
      </c>
    </row>
    <row r="117" s="11" customFormat="1">
      <c r="B117" s="234"/>
      <c r="C117" s="235"/>
      <c r="D117" s="231" t="s">
        <v>143</v>
      </c>
      <c r="E117" s="236" t="s">
        <v>33</v>
      </c>
      <c r="F117" s="237" t="s">
        <v>179</v>
      </c>
      <c r="G117" s="235"/>
      <c r="H117" s="238">
        <v>0.5</v>
      </c>
      <c r="I117" s="239"/>
      <c r="J117" s="235"/>
      <c r="K117" s="235"/>
      <c r="L117" s="240"/>
      <c r="M117" s="241"/>
      <c r="N117" s="242"/>
      <c r="O117" s="242"/>
      <c r="P117" s="242"/>
      <c r="Q117" s="242"/>
      <c r="R117" s="242"/>
      <c r="S117" s="242"/>
      <c r="T117" s="243"/>
      <c r="AT117" s="244" t="s">
        <v>143</v>
      </c>
      <c r="AU117" s="244" t="s">
        <v>86</v>
      </c>
      <c r="AV117" s="11" t="s">
        <v>86</v>
      </c>
      <c r="AW117" s="11" t="s">
        <v>39</v>
      </c>
      <c r="AX117" s="11" t="s">
        <v>76</v>
      </c>
      <c r="AY117" s="244" t="s">
        <v>128</v>
      </c>
    </row>
    <row r="118" s="12" customFormat="1">
      <c r="B118" s="245"/>
      <c r="C118" s="246"/>
      <c r="D118" s="231" t="s">
        <v>143</v>
      </c>
      <c r="E118" s="247" t="s">
        <v>33</v>
      </c>
      <c r="F118" s="248" t="s">
        <v>153</v>
      </c>
      <c r="G118" s="246"/>
      <c r="H118" s="249">
        <v>7</v>
      </c>
      <c r="I118" s="250"/>
      <c r="J118" s="246"/>
      <c r="K118" s="246"/>
      <c r="L118" s="251"/>
      <c r="M118" s="252"/>
      <c r="N118" s="253"/>
      <c r="O118" s="253"/>
      <c r="P118" s="253"/>
      <c r="Q118" s="253"/>
      <c r="R118" s="253"/>
      <c r="S118" s="253"/>
      <c r="T118" s="254"/>
      <c r="AT118" s="255" t="s">
        <v>143</v>
      </c>
      <c r="AU118" s="255" t="s">
        <v>86</v>
      </c>
      <c r="AV118" s="12" t="s">
        <v>136</v>
      </c>
      <c r="AW118" s="12" t="s">
        <v>39</v>
      </c>
      <c r="AX118" s="12" t="s">
        <v>84</v>
      </c>
      <c r="AY118" s="255" t="s">
        <v>128</v>
      </c>
    </row>
    <row r="119" s="1" customFormat="1" ht="38.25" customHeight="1">
      <c r="B119" s="44"/>
      <c r="C119" s="219" t="s">
        <v>180</v>
      </c>
      <c r="D119" s="219" t="s">
        <v>131</v>
      </c>
      <c r="E119" s="220" t="s">
        <v>181</v>
      </c>
      <c r="F119" s="221" t="s">
        <v>182</v>
      </c>
      <c r="G119" s="222" t="s">
        <v>148</v>
      </c>
      <c r="H119" s="223">
        <v>10.800000000000001</v>
      </c>
      <c r="I119" s="224"/>
      <c r="J119" s="225">
        <f>ROUND(I119*H119,2)</f>
        <v>0</v>
      </c>
      <c r="K119" s="221" t="s">
        <v>135</v>
      </c>
      <c r="L119" s="70"/>
      <c r="M119" s="226" t="s">
        <v>33</v>
      </c>
      <c r="N119" s="227" t="s">
        <v>47</v>
      </c>
      <c r="O119" s="45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AR119" s="22" t="s">
        <v>136</v>
      </c>
      <c r="AT119" s="22" t="s">
        <v>131</v>
      </c>
      <c r="AU119" s="22" t="s">
        <v>86</v>
      </c>
      <c r="AY119" s="22" t="s">
        <v>128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22" t="s">
        <v>84</v>
      </c>
      <c r="BK119" s="230">
        <f>ROUND(I119*H119,2)</f>
        <v>0</v>
      </c>
      <c r="BL119" s="22" t="s">
        <v>136</v>
      </c>
      <c r="BM119" s="22" t="s">
        <v>183</v>
      </c>
    </row>
    <row r="120" s="1" customFormat="1">
      <c r="B120" s="44"/>
      <c r="C120" s="72"/>
      <c r="D120" s="231" t="s">
        <v>138</v>
      </c>
      <c r="E120" s="72"/>
      <c r="F120" s="232" t="s">
        <v>184</v>
      </c>
      <c r="G120" s="72"/>
      <c r="H120" s="72"/>
      <c r="I120" s="189"/>
      <c r="J120" s="72"/>
      <c r="K120" s="72"/>
      <c r="L120" s="70"/>
      <c r="M120" s="233"/>
      <c r="N120" s="45"/>
      <c r="O120" s="45"/>
      <c r="P120" s="45"/>
      <c r="Q120" s="45"/>
      <c r="R120" s="45"/>
      <c r="S120" s="45"/>
      <c r="T120" s="93"/>
      <c r="AT120" s="22" t="s">
        <v>138</v>
      </c>
      <c r="AU120" s="22" t="s">
        <v>86</v>
      </c>
    </row>
    <row r="121" s="11" customFormat="1">
      <c r="B121" s="234"/>
      <c r="C121" s="235"/>
      <c r="D121" s="231" t="s">
        <v>143</v>
      </c>
      <c r="E121" s="236" t="s">
        <v>33</v>
      </c>
      <c r="F121" s="237" t="s">
        <v>185</v>
      </c>
      <c r="G121" s="235"/>
      <c r="H121" s="238">
        <v>10.800000000000001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AT121" s="244" t="s">
        <v>143</v>
      </c>
      <c r="AU121" s="244" t="s">
        <v>86</v>
      </c>
      <c r="AV121" s="11" t="s">
        <v>86</v>
      </c>
      <c r="AW121" s="11" t="s">
        <v>39</v>
      </c>
      <c r="AX121" s="11" t="s">
        <v>76</v>
      </c>
      <c r="AY121" s="244" t="s">
        <v>128</v>
      </c>
    </row>
    <row r="122" s="12" customFormat="1">
      <c r="B122" s="245"/>
      <c r="C122" s="246"/>
      <c r="D122" s="231" t="s">
        <v>143</v>
      </c>
      <c r="E122" s="247" t="s">
        <v>33</v>
      </c>
      <c r="F122" s="248" t="s">
        <v>153</v>
      </c>
      <c r="G122" s="246"/>
      <c r="H122" s="249">
        <v>10.800000000000001</v>
      </c>
      <c r="I122" s="250"/>
      <c r="J122" s="246"/>
      <c r="K122" s="246"/>
      <c r="L122" s="251"/>
      <c r="M122" s="252"/>
      <c r="N122" s="253"/>
      <c r="O122" s="253"/>
      <c r="P122" s="253"/>
      <c r="Q122" s="253"/>
      <c r="R122" s="253"/>
      <c r="S122" s="253"/>
      <c r="T122" s="254"/>
      <c r="AT122" s="255" t="s">
        <v>143</v>
      </c>
      <c r="AU122" s="255" t="s">
        <v>86</v>
      </c>
      <c r="AV122" s="12" t="s">
        <v>136</v>
      </c>
      <c r="AW122" s="12" t="s">
        <v>39</v>
      </c>
      <c r="AX122" s="12" t="s">
        <v>84</v>
      </c>
      <c r="AY122" s="255" t="s">
        <v>128</v>
      </c>
    </row>
    <row r="123" s="1" customFormat="1" ht="25.5" customHeight="1">
      <c r="B123" s="44"/>
      <c r="C123" s="219" t="s">
        <v>186</v>
      </c>
      <c r="D123" s="219" t="s">
        <v>131</v>
      </c>
      <c r="E123" s="220" t="s">
        <v>187</v>
      </c>
      <c r="F123" s="221" t="s">
        <v>188</v>
      </c>
      <c r="G123" s="222" t="s">
        <v>134</v>
      </c>
      <c r="H123" s="223">
        <v>108</v>
      </c>
      <c r="I123" s="224"/>
      <c r="J123" s="225">
        <f>ROUND(I123*H123,2)</f>
        <v>0</v>
      </c>
      <c r="K123" s="221" t="s">
        <v>135</v>
      </c>
      <c r="L123" s="70"/>
      <c r="M123" s="226" t="s">
        <v>33</v>
      </c>
      <c r="N123" s="227" t="s">
        <v>47</v>
      </c>
      <c r="O123" s="45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AR123" s="22" t="s">
        <v>136</v>
      </c>
      <c r="AT123" s="22" t="s">
        <v>131</v>
      </c>
      <c r="AU123" s="22" t="s">
        <v>86</v>
      </c>
      <c r="AY123" s="22" t="s">
        <v>128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22" t="s">
        <v>84</v>
      </c>
      <c r="BK123" s="230">
        <f>ROUND(I123*H123,2)</f>
        <v>0</v>
      </c>
      <c r="BL123" s="22" t="s">
        <v>136</v>
      </c>
      <c r="BM123" s="22" t="s">
        <v>189</v>
      </c>
    </row>
    <row r="124" s="1" customFormat="1">
      <c r="B124" s="44"/>
      <c r="C124" s="72"/>
      <c r="D124" s="231" t="s">
        <v>138</v>
      </c>
      <c r="E124" s="72"/>
      <c r="F124" s="232" t="s">
        <v>190</v>
      </c>
      <c r="G124" s="72"/>
      <c r="H124" s="72"/>
      <c r="I124" s="189"/>
      <c r="J124" s="72"/>
      <c r="K124" s="72"/>
      <c r="L124" s="70"/>
      <c r="M124" s="233"/>
      <c r="N124" s="45"/>
      <c r="O124" s="45"/>
      <c r="P124" s="45"/>
      <c r="Q124" s="45"/>
      <c r="R124" s="45"/>
      <c r="S124" s="45"/>
      <c r="T124" s="93"/>
      <c r="AT124" s="22" t="s">
        <v>138</v>
      </c>
      <c r="AU124" s="22" t="s">
        <v>86</v>
      </c>
    </row>
    <row r="125" s="11" customFormat="1">
      <c r="B125" s="234"/>
      <c r="C125" s="235"/>
      <c r="D125" s="231" t="s">
        <v>143</v>
      </c>
      <c r="E125" s="236" t="s">
        <v>33</v>
      </c>
      <c r="F125" s="237" t="s">
        <v>191</v>
      </c>
      <c r="G125" s="235"/>
      <c r="H125" s="238">
        <v>108</v>
      </c>
      <c r="I125" s="239"/>
      <c r="J125" s="235"/>
      <c r="K125" s="235"/>
      <c r="L125" s="240"/>
      <c r="M125" s="241"/>
      <c r="N125" s="242"/>
      <c r="O125" s="242"/>
      <c r="P125" s="242"/>
      <c r="Q125" s="242"/>
      <c r="R125" s="242"/>
      <c r="S125" s="242"/>
      <c r="T125" s="243"/>
      <c r="AT125" s="244" t="s">
        <v>143</v>
      </c>
      <c r="AU125" s="244" t="s">
        <v>86</v>
      </c>
      <c r="AV125" s="11" t="s">
        <v>86</v>
      </c>
      <c r="AW125" s="11" t="s">
        <v>39</v>
      </c>
      <c r="AX125" s="11" t="s">
        <v>84</v>
      </c>
      <c r="AY125" s="244" t="s">
        <v>128</v>
      </c>
    </row>
    <row r="126" s="1" customFormat="1" ht="25.5" customHeight="1">
      <c r="B126" s="44"/>
      <c r="C126" s="219" t="s">
        <v>192</v>
      </c>
      <c r="D126" s="219" t="s">
        <v>131</v>
      </c>
      <c r="E126" s="220" t="s">
        <v>193</v>
      </c>
      <c r="F126" s="221" t="s">
        <v>194</v>
      </c>
      <c r="G126" s="222" t="s">
        <v>195</v>
      </c>
      <c r="H126" s="223">
        <v>2</v>
      </c>
      <c r="I126" s="224"/>
      <c r="J126" s="225">
        <f>ROUND(I126*H126,2)</f>
        <v>0</v>
      </c>
      <c r="K126" s="221" t="s">
        <v>196</v>
      </c>
      <c r="L126" s="70"/>
      <c r="M126" s="226" t="s">
        <v>33</v>
      </c>
      <c r="N126" s="227" t="s">
        <v>47</v>
      </c>
      <c r="O126" s="45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AR126" s="22" t="s">
        <v>136</v>
      </c>
      <c r="AT126" s="22" t="s">
        <v>131</v>
      </c>
      <c r="AU126" s="22" t="s">
        <v>86</v>
      </c>
      <c r="AY126" s="22" t="s">
        <v>128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22" t="s">
        <v>84</v>
      </c>
      <c r="BK126" s="230">
        <f>ROUND(I126*H126,2)</f>
        <v>0</v>
      </c>
      <c r="BL126" s="22" t="s">
        <v>136</v>
      </c>
      <c r="BM126" s="22" t="s">
        <v>197</v>
      </c>
    </row>
    <row r="127" s="1" customFormat="1">
      <c r="B127" s="44"/>
      <c r="C127" s="72"/>
      <c r="D127" s="231" t="s">
        <v>138</v>
      </c>
      <c r="E127" s="72"/>
      <c r="F127" s="232" t="s">
        <v>198</v>
      </c>
      <c r="G127" s="72"/>
      <c r="H127" s="72"/>
      <c r="I127" s="189"/>
      <c r="J127" s="72"/>
      <c r="K127" s="72"/>
      <c r="L127" s="70"/>
      <c r="M127" s="233"/>
      <c r="N127" s="45"/>
      <c r="O127" s="45"/>
      <c r="P127" s="45"/>
      <c r="Q127" s="45"/>
      <c r="R127" s="45"/>
      <c r="S127" s="45"/>
      <c r="T127" s="93"/>
      <c r="AT127" s="22" t="s">
        <v>138</v>
      </c>
      <c r="AU127" s="22" t="s">
        <v>86</v>
      </c>
    </row>
    <row r="128" s="1" customFormat="1" ht="25.5" customHeight="1">
      <c r="B128" s="44"/>
      <c r="C128" s="219" t="s">
        <v>199</v>
      </c>
      <c r="D128" s="219" t="s">
        <v>131</v>
      </c>
      <c r="E128" s="220" t="s">
        <v>200</v>
      </c>
      <c r="F128" s="221" t="s">
        <v>201</v>
      </c>
      <c r="G128" s="222" t="s">
        <v>195</v>
      </c>
      <c r="H128" s="223">
        <v>2</v>
      </c>
      <c r="I128" s="224"/>
      <c r="J128" s="225">
        <f>ROUND(I128*H128,2)</f>
        <v>0</v>
      </c>
      <c r="K128" s="221" t="s">
        <v>135</v>
      </c>
      <c r="L128" s="70"/>
      <c r="M128" s="226" t="s">
        <v>33</v>
      </c>
      <c r="N128" s="227" t="s">
        <v>47</v>
      </c>
      <c r="O128" s="45"/>
      <c r="P128" s="228">
        <f>O128*H128</f>
        <v>0</v>
      </c>
      <c r="Q128" s="228">
        <v>5.0000000000000002E-05</v>
      </c>
      <c r="R128" s="228">
        <f>Q128*H128</f>
        <v>0.00010000000000000001</v>
      </c>
      <c r="S128" s="228">
        <v>0</v>
      </c>
      <c r="T128" s="229">
        <f>S128*H128</f>
        <v>0</v>
      </c>
      <c r="AR128" s="22" t="s">
        <v>136</v>
      </c>
      <c r="AT128" s="22" t="s">
        <v>131</v>
      </c>
      <c r="AU128" s="22" t="s">
        <v>86</v>
      </c>
      <c r="AY128" s="22" t="s">
        <v>128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22" t="s">
        <v>84</v>
      </c>
      <c r="BK128" s="230">
        <f>ROUND(I128*H128,2)</f>
        <v>0</v>
      </c>
      <c r="BL128" s="22" t="s">
        <v>136</v>
      </c>
      <c r="BM128" s="22" t="s">
        <v>202</v>
      </c>
    </row>
    <row r="129" s="1" customFormat="1">
      <c r="B129" s="44"/>
      <c r="C129" s="72"/>
      <c r="D129" s="231" t="s">
        <v>138</v>
      </c>
      <c r="E129" s="72"/>
      <c r="F129" s="232" t="s">
        <v>203</v>
      </c>
      <c r="G129" s="72"/>
      <c r="H129" s="72"/>
      <c r="I129" s="189"/>
      <c r="J129" s="72"/>
      <c r="K129" s="72"/>
      <c r="L129" s="70"/>
      <c r="M129" s="233"/>
      <c r="N129" s="45"/>
      <c r="O129" s="45"/>
      <c r="P129" s="45"/>
      <c r="Q129" s="45"/>
      <c r="R129" s="45"/>
      <c r="S129" s="45"/>
      <c r="T129" s="93"/>
      <c r="AT129" s="22" t="s">
        <v>138</v>
      </c>
      <c r="AU129" s="22" t="s">
        <v>86</v>
      </c>
    </row>
    <row r="130" s="1" customFormat="1" ht="25.5" customHeight="1">
      <c r="B130" s="44"/>
      <c r="C130" s="219" t="s">
        <v>204</v>
      </c>
      <c r="D130" s="219" t="s">
        <v>131</v>
      </c>
      <c r="E130" s="220" t="s">
        <v>205</v>
      </c>
      <c r="F130" s="221" t="s">
        <v>206</v>
      </c>
      <c r="G130" s="222" t="s">
        <v>195</v>
      </c>
      <c r="H130" s="223">
        <v>2</v>
      </c>
      <c r="I130" s="224"/>
      <c r="J130" s="225">
        <f>ROUND(I130*H130,2)</f>
        <v>0</v>
      </c>
      <c r="K130" s="221" t="s">
        <v>135</v>
      </c>
      <c r="L130" s="70"/>
      <c r="M130" s="226" t="s">
        <v>33</v>
      </c>
      <c r="N130" s="227" t="s">
        <v>47</v>
      </c>
      <c r="O130" s="45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AR130" s="22" t="s">
        <v>136</v>
      </c>
      <c r="AT130" s="22" t="s">
        <v>131</v>
      </c>
      <c r="AU130" s="22" t="s">
        <v>86</v>
      </c>
      <c r="AY130" s="22" t="s">
        <v>128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22" t="s">
        <v>84</v>
      </c>
      <c r="BK130" s="230">
        <f>ROUND(I130*H130,2)</f>
        <v>0</v>
      </c>
      <c r="BL130" s="22" t="s">
        <v>136</v>
      </c>
      <c r="BM130" s="22" t="s">
        <v>207</v>
      </c>
    </row>
    <row r="131" s="1" customFormat="1">
      <c r="B131" s="44"/>
      <c r="C131" s="72"/>
      <c r="D131" s="231" t="s">
        <v>138</v>
      </c>
      <c r="E131" s="72"/>
      <c r="F131" s="232" t="s">
        <v>208</v>
      </c>
      <c r="G131" s="72"/>
      <c r="H131" s="72"/>
      <c r="I131" s="189"/>
      <c r="J131" s="72"/>
      <c r="K131" s="72"/>
      <c r="L131" s="70"/>
      <c r="M131" s="233"/>
      <c r="N131" s="45"/>
      <c r="O131" s="45"/>
      <c r="P131" s="45"/>
      <c r="Q131" s="45"/>
      <c r="R131" s="45"/>
      <c r="S131" s="45"/>
      <c r="T131" s="93"/>
      <c r="AT131" s="22" t="s">
        <v>138</v>
      </c>
      <c r="AU131" s="22" t="s">
        <v>86</v>
      </c>
    </row>
    <row r="132" s="1" customFormat="1" ht="38.25" customHeight="1">
      <c r="B132" s="44"/>
      <c r="C132" s="219" t="s">
        <v>209</v>
      </c>
      <c r="D132" s="219" t="s">
        <v>131</v>
      </c>
      <c r="E132" s="220" t="s">
        <v>210</v>
      </c>
      <c r="F132" s="221" t="s">
        <v>211</v>
      </c>
      <c r="G132" s="222" t="s">
        <v>195</v>
      </c>
      <c r="H132" s="223">
        <v>40</v>
      </c>
      <c r="I132" s="224"/>
      <c r="J132" s="225">
        <f>ROUND(I132*H132,2)</f>
        <v>0</v>
      </c>
      <c r="K132" s="221" t="s">
        <v>135</v>
      </c>
      <c r="L132" s="70"/>
      <c r="M132" s="226" t="s">
        <v>33</v>
      </c>
      <c r="N132" s="227" t="s">
        <v>47</v>
      </c>
      <c r="O132" s="45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AR132" s="22" t="s">
        <v>136</v>
      </c>
      <c r="AT132" s="22" t="s">
        <v>131</v>
      </c>
      <c r="AU132" s="22" t="s">
        <v>86</v>
      </c>
      <c r="AY132" s="22" t="s">
        <v>128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22" t="s">
        <v>84</v>
      </c>
      <c r="BK132" s="230">
        <f>ROUND(I132*H132,2)</f>
        <v>0</v>
      </c>
      <c r="BL132" s="22" t="s">
        <v>136</v>
      </c>
      <c r="BM132" s="22" t="s">
        <v>212</v>
      </c>
    </row>
    <row r="133" s="1" customFormat="1">
      <c r="B133" s="44"/>
      <c r="C133" s="72"/>
      <c r="D133" s="231" t="s">
        <v>138</v>
      </c>
      <c r="E133" s="72"/>
      <c r="F133" s="232" t="s">
        <v>213</v>
      </c>
      <c r="G133" s="72"/>
      <c r="H133" s="72"/>
      <c r="I133" s="189"/>
      <c r="J133" s="72"/>
      <c r="K133" s="72"/>
      <c r="L133" s="70"/>
      <c r="M133" s="233"/>
      <c r="N133" s="45"/>
      <c r="O133" s="45"/>
      <c r="P133" s="45"/>
      <c r="Q133" s="45"/>
      <c r="R133" s="45"/>
      <c r="S133" s="45"/>
      <c r="T133" s="93"/>
      <c r="AT133" s="22" t="s">
        <v>138</v>
      </c>
      <c r="AU133" s="22" t="s">
        <v>86</v>
      </c>
    </row>
    <row r="134" s="11" customFormat="1">
      <c r="B134" s="234"/>
      <c r="C134" s="235"/>
      <c r="D134" s="231" t="s">
        <v>143</v>
      </c>
      <c r="E134" s="236" t="s">
        <v>33</v>
      </c>
      <c r="F134" s="237" t="s">
        <v>214</v>
      </c>
      <c r="G134" s="235"/>
      <c r="H134" s="238">
        <v>40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AT134" s="244" t="s">
        <v>143</v>
      </c>
      <c r="AU134" s="244" t="s">
        <v>86</v>
      </c>
      <c r="AV134" s="11" t="s">
        <v>86</v>
      </c>
      <c r="AW134" s="11" t="s">
        <v>39</v>
      </c>
      <c r="AX134" s="11" t="s">
        <v>84</v>
      </c>
      <c r="AY134" s="244" t="s">
        <v>128</v>
      </c>
    </row>
    <row r="135" s="1" customFormat="1" ht="38.25" customHeight="1">
      <c r="B135" s="44"/>
      <c r="C135" s="219" t="s">
        <v>215</v>
      </c>
      <c r="D135" s="219" t="s">
        <v>131</v>
      </c>
      <c r="E135" s="220" t="s">
        <v>216</v>
      </c>
      <c r="F135" s="221" t="s">
        <v>217</v>
      </c>
      <c r="G135" s="222" t="s">
        <v>195</v>
      </c>
      <c r="H135" s="223">
        <v>2</v>
      </c>
      <c r="I135" s="224"/>
      <c r="J135" s="225">
        <f>ROUND(I135*H135,2)</f>
        <v>0</v>
      </c>
      <c r="K135" s="221" t="s">
        <v>135</v>
      </c>
      <c r="L135" s="70"/>
      <c r="M135" s="226" t="s">
        <v>33</v>
      </c>
      <c r="N135" s="227" t="s">
        <v>47</v>
      </c>
      <c r="O135" s="45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AR135" s="22" t="s">
        <v>136</v>
      </c>
      <c r="AT135" s="22" t="s">
        <v>131</v>
      </c>
      <c r="AU135" s="22" t="s">
        <v>86</v>
      </c>
      <c r="AY135" s="22" t="s">
        <v>128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22" t="s">
        <v>84</v>
      </c>
      <c r="BK135" s="230">
        <f>ROUND(I135*H135,2)</f>
        <v>0</v>
      </c>
      <c r="BL135" s="22" t="s">
        <v>136</v>
      </c>
      <c r="BM135" s="22" t="s">
        <v>218</v>
      </c>
    </row>
    <row r="136" s="1" customFormat="1">
      <c r="B136" s="44"/>
      <c r="C136" s="72"/>
      <c r="D136" s="231" t="s">
        <v>138</v>
      </c>
      <c r="E136" s="72"/>
      <c r="F136" s="232" t="s">
        <v>213</v>
      </c>
      <c r="G136" s="72"/>
      <c r="H136" s="72"/>
      <c r="I136" s="189"/>
      <c r="J136" s="72"/>
      <c r="K136" s="72"/>
      <c r="L136" s="70"/>
      <c r="M136" s="233"/>
      <c r="N136" s="45"/>
      <c r="O136" s="45"/>
      <c r="P136" s="45"/>
      <c r="Q136" s="45"/>
      <c r="R136" s="45"/>
      <c r="S136" s="45"/>
      <c r="T136" s="93"/>
      <c r="AT136" s="22" t="s">
        <v>138</v>
      </c>
      <c r="AU136" s="22" t="s">
        <v>86</v>
      </c>
    </row>
    <row r="137" s="11" customFormat="1">
      <c r="B137" s="234"/>
      <c r="C137" s="235"/>
      <c r="D137" s="231" t="s">
        <v>143</v>
      </c>
      <c r="E137" s="236" t="s">
        <v>33</v>
      </c>
      <c r="F137" s="237" t="s">
        <v>219</v>
      </c>
      <c r="G137" s="235"/>
      <c r="H137" s="238">
        <v>2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AT137" s="244" t="s">
        <v>143</v>
      </c>
      <c r="AU137" s="244" t="s">
        <v>86</v>
      </c>
      <c r="AV137" s="11" t="s">
        <v>86</v>
      </c>
      <c r="AW137" s="11" t="s">
        <v>39</v>
      </c>
      <c r="AX137" s="11" t="s">
        <v>84</v>
      </c>
      <c r="AY137" s="244" t="s">
        <v>128</v>
      </c>
    </row>
    <row r="138" s="1" customFormat="1" ht="25.5" customHeight="1">
      <c r="B138" s="44"/>
      <c r="C138" s="219" t="s">
        <v>10</v>
      </c>
      <c r="D138" s="219" t="s">
        <v>131</v>
      </c>
      <c r="E138" s="220" t="s">
        <v>220</v>
      </c>
      <c r="F138" s="221" t="s">
        <v>221</v>
      </c>
      <c r="G138" s="222" t="s">
        <v>195</v>
      </c>
      <c r="H138" s="223">
        <v>2</v>
      </c>
      <c r="I138" s="224"/>
      <c r="J138" s="225">
        <f>ROUND(I138*H138,2)</f>
        <v>0</v>
      </c>
      <c r="K138" s="221" t="s">
        <v>135</v>
      </c>
      <c r="L138" s="70"/>
      <c r="M138" s="226" t="s">
        <v>33</v>
      </c>
      <c r="N138" s="227" t="s">
        <v>47</v>
      </c>
      <c r="O138" s="45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AR138" s="22" t="s">
        <v>136</v>
      </c>
      <c r="AT138" s="22" t="s">
        <v>131</v>
      </c>
      <c r="AU138" s="22" t="s">
        <v>86</v>
      </c>
      <c r="AY138" s="22" t="s">
        <v>128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22" t="s">
        <v>84</v>
      </c>
      <c r="BK138" s="230">
        <f>ROUND(I138*H138,2)</f>
        <v>0</v>
      </c>
      <c r="BL138" s="22" t="s">
        <v>136</v>
      </c>
      <c r="BM138" s="22" t="s">
        <v>222</v>
      </c>
    </row>
    <row r="139" s="1" customFormat="1">
      <c r="B139" s="44"/>
      <c r="C139" s="72"/>
      <c r="D139" s="231" t="s">
        <v>138</v>
      </c>
      <c r="E139" s="72"/>
      <c r="F139" s="232" t="s">
        <v>213</v>
      </c>
      <c r="G139" s="72"/>
      <c r="H139" s="72"/>
      <c r="I139" s="189"/>
      <c r="J139" s="72"/>
      <c r="K139" s="72"/>
      <c r="L139" s="70"/>
      <c r="M139" s="233"/>
      <c r="N139" s="45"/>
      <c r="O139" s="45"/>
      <c r="P139" s="45"/>
      <c r="Q139" s="45"/>
      <c r="R139" s="45"/>
      <c r="S139" s="45"/>
      <c r="T139" s="93"/>
      <c r="AT139" s="22" t="s">
        <v>138</v>
      </c>
      <c r="AU139" s="22" t="s">
        <v>86</v>
      </c>
    </row>
    <row r="140" s="11" customFormat="1">
      <c r="B140" s="234"/>
      <c r="C140" s="235"/>
      <c r="D140" s="231" t="s">
        <v>143</v>
      </c>
      <c r="E140" s="236" t="s">
        <v>33</v>
      </c>
      <c r="F140" s="237" t="s">
        <v>223</v>
      </c>
      <c r="G140" s="235"/>
      <c r="H140" s="238">
        <v>2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AT140" s="244" t="s">
        <v>143</v>
      </c>
      <c r="AU140" s="244" t="s">
        <v>86</v>
      </c>
      <c r="AV140" s="11" t="s">
        <v>86</v>
      </c>
      <c r="AW140" s="11" t="s">
        <v>39</v>
      </c>
      <c r="AX140" s="11" t="s">
        <v>84</v>
      </c>
      <c r="AY140" s="244" t="s">
        <v>128</v>
      </c>
    </row>
    <row r="141" s="1" customFormat="1" ht="38.25" customHeight="1">
      <c r="B141" s="44"/>
      <c r="C141" s="219" t="s">
        <v>224</v>
      </c>
      <c r="D141" s="219" t="s">
        <v>131</v>
      </c>
      <c r="E141" s="220" t="s">
        <v>225</v>
      </c>
      <c r="F141" s="221" t="s">
        <v>226</v>
      </c>
      <c r="G141" s="222" t="s">
        <v>195</v>
      </c>
      <c r="H141" s="223">
        <v>40</v>
      </c>
      <c r="I141" s="224"/>
      <c r="J141" s="225">
        <f>ROUND(I141*H141,2)</f>
        <v>0</v>
      </c>
      <c r="K141" s="221" t="s">
        <v>135</v>
      </c>
      <c r="L141" s="70"/>
      <c r="M141" s="226" t="s">
        <v>33</v>
      </c>
      <c r="N141" s="227" t="s">
        <v>47</v>
      </c>
      <c r="O141" s="45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AR141" s="22" t="s">
        <v>136</v>
      </c>
      <c r="AT141" s="22" t="s">
        <v>131</v>
      </c>
      <c r="AU141" s="22" t="s">
        <v>86</v>
      </c>
      <c r="AY141" s="22" t="s">
        <v>128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22" t="s">
        <v>84</v>
      </c>
      <c r="BK141" s="230">
        <f>ROUND(I141*H141,2)</f>
        <v>0</v>
      </c>
      <c r="BL141" s="22" t="s">
        <v>136</v>
      </c>
      <c r="BM141" s="22" t="s">
        <v>227</v>
      </c>
    </row>
    <row r="142" s="1" customFormat="1">
      <c r="B142" s="44"/>
      <c r="C142" s="72"/>
      <c r="D142" s="231" t="s">
        <v>138</v>
      </c>
      <c r="E142" s="72"/>
      <c r="F142" s="232" t="s">
        <v>213</v>
      </c>
      <c r="G142" s="72"/>
      <c r="H142" s="72"/>
      <c r="I142" s="189"/>
      <c r="J142" s="72"/>
      <c r="K142" s="72"/>
      <c r="L142" s="70"/>
      <c r="M142" s="233"/>
      <c r="N142" s="45"/>
      <c r="O142" s="45"/>
      <c r="P142" s="45"/>
      <c r="Q142" s="45"/>
      <c r="R142" s="45"/>
      <c r="S142" s="45"/>
      <c r="T142" s="93"/>
      <c r="AT142" s="22" t="s">
        <v>138</v>
      </c>
      <c r="AU142" s="22" t="s">
        <v>86</v>
      </c>
    </row>
    <row r="143" s="11" customFormat="1">
      <c r="B143" s="234"/>
      <c r="C143" s="235"/>
      <c r="D143" s="231" t="s">
        <v>143</v>
      </c>
      <c r="E143" s="236" t="s">
        <v>33</v>
      </c>
      <c r="F143" s="237" t="s">
        <v>214</v>
      </c>
      <c r="G143" s="235"/>
      <c r="H143" s="238">
        <v>40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AT143" s="244" t="s">
        <v>143</v>
      </c>
      <c r="AU143" s="244" t="s">
        <v>86</v>
      </c>
      <c r="AV143" s="11" t="s">
        <v>86</v>
      </c>
      <c r="AW143" s="11" t="s">
        <v>39</v>
      </c>
      <c r="AX143" s="11" t="s">
        <v>84</v>
      </c>
      <c r="AY143" s="244" t="s">
        <v>128</v>
      </c>
    </row>
    <row r="144" s="1" customFormat="1" ht="38.25" customHeight="1">
      <c r="B144" s="44"/>
      <c r="C144" s="219" t="s">
        <v>228</v>
      </c>
      <c r="D144" s="219" t="s">
        <v>131</v>
      </c>
      <c r="E144" s="220" t="s">
        <v>229</v>
      </c>
      <c r="F144" s="221" t="s">
        <v>230</v>
      </c>
      <c r="G144" s="222" t="s">
        <v>195</v>
      </c>
      <c r="H144" s="223">
        <v>2</v>
      </c>
      <c r="I144" s="224"/>
      <c r="J144" s="225">
        <f>ROUND(I144*H144,2)</f>
        <v>0</v>
      </c>
      <c r="K144" s="221" t="s">
        <v>135</v>
      </c>
      <c r="L144" s="70"/>
      <c r="M144" s="226" t="s">
        <v>33</v>
      </c>
      <c r="N144" s="227" t="s">
        <v>47</v>
      </c>
      <c r="O144" s="45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AR144" s="22" t="s">
        <v>136</v>
      </c>
      <c r="AT144" s="22" t="s">
        <v>131</v>
      </c>
      <c r="AU144" s="22" t="s">
        <v>86</v>
      </c>
      <c r="AY144" s="22" t="s">
        <v>128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22" t="s">
        <v>84</v>
      </c>
      <c r="BK144" s="230">
        <f>ROUND(I144*H144,2)</f>
        <v>0</v>
      </c>
      <c r="BL144" s="22" t="s">
        <v>136</v>
      </c>
      <c r="BM144" s="22" t="s">
        <v>231</v>
      </c>
    </row>
    <row r="145" s="1" customFormat="1">
      <c r="B145" s="44"/>
      <c r="C145" s="72"/>
      <c r="D145" s="231" t="s">
        <v>138</v>
      </c>
      <c r="E145" s="72"/>
      <c r="F145" s="232" t="s">
        <v>213</v>
      </c>
      <c r="G145" s="72"/>
      <c r="H145" s="72"/>
      <c r="I145" s="189"/>
      <c r="J145" s="72"/>
      <c r="K145" s="72"/>
      <c r="L145" s="70"/>
      <c r="M145" s="233"/>
      <c r="N145" s="45"/>
      <c r="O145" s="45"/>
      <c r="P145" s="45"/>
      <c r="Q145" s="45"/>
      <c r="R145" s="45"/>
      <c r="S145" s="45"/>
      <c r="T145" s="93"/>
      <c r="AT145" s="22" t="s">
        <v>138</v>
      </c>
      <c r="AU145" s="22" t="s">
        <v>86</v>
      </c>
    </row>
    <row r="146" s="11" customFormat="1">
      <c r="B146" s="234"/>
      <c r="C146" s="235"/>
      <c r="D146" s="231" t="s">
        <v>143</v>
      </c>
      <c r="E146" s="236" t="s">
        <v>33</v>
      </c>
      <c r="F146" s="237" t="s">
        <v>219</v>
      </c>
      <c r="G146" s="235"/>
      <c r="H146" s="238">
        <v>2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AT146" s="244" t="s">
        <v>143</v>
      </c>
      <c r="AU146" s="244" t="s">
        <v>86</v>
      </c>
      <c r="AV146" s="11" t="s">
        <v>86</v>
      </c>
      <c r="AW146" s="11" t="s">
        <v>39</v>
      </c>
      <c r="AX146" s="11" t="s">
        <v>84</v>
      </c>
      <c r="AY146" s="244" t="s">
        <v>128</v>
      </c>
    </row>
    <row r="147" s="1" customFormat="1" ht="38.25" customHeight="1">
      <c r="B147" s="44"/>
      <c r="C147" s="219" t="s">
        <v>232</v>
      </c>
      <c r="D147" s="219" t="s">
        <v>131</v>
      </c>
      <c r="E147" s="220" t="s">
        <v>233</v>
      </c>
      <c r="F147" s="221" t="s">
        <v>234</v>
      </c>
      <c r="G147" s="222" t="s">
        <v>195</v>
      </c>
      <c r="H147" s="223">
        <v>4</v>
      </c>
      <c r="I147" s="224"/>
      <c r="J147" s="225">
        <f>ROUND(I147*H147,2)</f>
        <v>0</v>
      </c>
      <c r="K147" s="221" t="s">
        <v>135</v>
      </c>
      <c r="L147" s="70"/>
      <c r="M147" s="226" t="s">
        <v>33</v>
      </c>
      <c r="N147" s="227" t="s">
        <v>47</v>
      </c>
      <c r="O147" s="45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AR147" s="22" t="s">
        <v>136</v>
      </c>
      <c r="AT147" s="22" t="s">
        <v>131</v>
      </c>
      <c r="AU147" s="22" t="s">
        <v>86</v>
      </c>
      <c r="AY147" s="22" t="s">
        <v>128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22" t="s">
        <v>84</v>
      </c>
      <c r="BK147" s="230">
        <f>ROUND(I147*H147,2)</f>
        <v>0</v>
      </c>
      <c r="BL147" s="22" t="s">
        <v>136</v>
      </c>
      <c r="BM147" s="22" t="s">
        <v>235</v>
      </c>
    </row>
    <row r="148" s="1" customFormat="1">
      <c r="B148" s="44"/>
      <c r="C148" s="72"/>
      <c r="D148" s="231" t="s">
        <v>138</v>
      </c>
      <c r="E148" s="72"/>
      <c r="F148" s="232" t="s">
        <v>213</v>
      </c>
      <c r="G148" s="72"/>
      <c r="H148" s="72"/>
      <c r="I148" s="189"/>
      <c r="J148" s="72"/>
      <c r="K148" s="72"/>
      <c r="L148" s="70"/>
      <c r="M148" s="233"/>
      <c r="N148" s="45"/>
      <c r="O148" s="45"/>
      <c r="P148" s="45"/>
      <c r="Q148" s="45"/>
      <c r="R148" s="45"/>
      <c r="S148" s="45"/>
      <c r="T148" s="93"/>
      <c r="AT148" s="22" t="s">
        <v>138</v>
      </c>
      <c r="AU148" s="22" t="s">
        <v>86</v>
      </c>
    </row>
    <row r="149" s="11" customFormat="1">
      <c r="B149" s="234"/>
      <c r="C149" s="235"/>
      <c r="D149" s="231" t="s">
        <v>143</v>
      </c>
      <c r="E149" s="236" t="s">
        <v>33</v>
      </c>
      <c r="F149" s="237" t="s">
        <v>223</v>
      </c>
      <c r="G149" s="235"/>
      <c r="H149" s="238">
        <v>2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AT149" s="244" t="s">
        <v>143</v>
      </c>
      <c r="AU149" s="244" t="s">
        <v>86</v>
      </c>
      <c r="AV149" s="11" t="s">
        <v>86</v>
      </c>
      <c r="AW149" s="11" t="s">
        <v>39</v>
      </c>
      <c r="AX149" s="11" t="s">
        <v>84</v>
      </c>
      <c r="AY149" s="244" t="s">
        <v>128</v>
      </c>
    </row>
    <row r="150" s="11" customFormat="1">
      <c r="B150" s="234"/>
      <c r="C150" s="235"/>
      <c r="D150" s="231" t="s">
        <v>143</v>
      </c>
      <c r="E150" s="235"/>
      <c r="F150" s="237" t="s">
        <v>236</v>
      </c>
      <c r="G150" s="235"/>
      <c r="H150" s="238">
        <v>4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AT150" s="244" t="s">
        <v>143</v>
      </c>
      <c r="AU150" s="244" t="s">
        <v>86</v>
      </c>
      <c r="AV150" s="11" t="s">
        <v>86</v>
      </c>
      <c r="AW150" s="11" t="s">
        <v>6</v>
      </c>
      <c r="AX150" s="11" t="s">
        <v>84</v>
      </c>
      <c r="AY150" s="244" t="s">
        <v>128</v>
      </c>
    </row>
    <row r="151" s="1" customFormat="1" ht="25.5" customHeight="1">
      <c r="B151" s="44"/>
      <c r="C151" s="219" t="s">
        <v>237</v>
      </c>
      <c r="D151" s="219" t="s">
        <v>131</v>
      </c>
      <c r="E151" s="220" t="s">
        <v>238</v>
      </c>
      <c r="F151" s="221" t="s">
        <v>239</v>
      </c>
      <c r="G151" s="222" t="s">
        <v>134</v>
      </c>
      <c r="H151" s="223">
        <v>10</v>
      </c>
      <c r="I151" s="224"/>
      <c r="J151" s="225">
        <f>ROUND(I151*H151,2)</f>
        <v>0</v>
      </c>
      <c r="K151" s="221" t="s">
        <v>135</v>
      </c>
      <c r="L151" s="70"/>
      <c r="M151" s="226" t="s">
        <v>33</v>
      </c>
      <c r="N151" s="227" t="s">
        <v>47</v>
      </c>
      <c r="O151" s="45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AR151" s="22" t="s">
        <v>136</v>
      </c>
      <c r="AT151" s="22" t="s">
        <v>131</v>
      </c>
      <c r="AU151" s="22" t="s">
        <v>86</v>
      </c>
      <c r="AY151" s="22" t="s">
        <v>128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22" t="s">
        <v>84</v>
      </c>
      <c r="BK151" s="230">
        <f>ROUND(I151*H151,2)</f>
        <v>0</v>
      </c>
      <c r="BL151" s="22" t="s">
        <v>136</v>
      </c>
      <c r="BM151" s="22" t="s">
        <v>240</v>
      </c>
    </row>
    <row r="152" s="1" customFormat="1">
      <c r="B152" s="44"/>
      <c r="C152" s="72"/>
      <c r="D152" s="231" t="s">
        <v>138</v>
      </c>
      <c r="E152" s="72"/>
      <c r="F152" s="232" t="s">
        <v>241</v>
      </c>
      <c r="G152" s="72"/>
      <c r="H152" s="72"/>
      <c r="I152" s="189"/>
      <c r="J152" s="72"/>
      <c r="K152" s="72"/>
      <c r="L152" s="70"/>
      <c r="M152" s="233"/>
      <c r="N152" s="45"/>
      <c r="O152" s="45"/>
      <c r="P152" s="45"/>
      <c r="Q152" s="45"/>
      <c r="R152" s="45"/>
      <c r="S152" s="45"/>
      <c r="T152" s="93"/>
      <c r="AT152" s="22" t="s">
        <v>138</v>
      </c>
      <c r="AU152" s="22" t="s">
        <v>86</v>
      </c>
    </row>
    <row r="153" s="1" customFormat="1" ht="25.5" customHeight="1">
      <c r="B153" s="44"/>
      <c r="C153" s="219" t="s">
        <v>242</v>
      </c>
      <c r="D153" s="219" t="s">
        <v>131</v>
      </c>
      <c r="E153" s="220" t="s">
        <v>243</v>
      </c>
      <c r="F153" s="221" t="s">
        <v>244</v>
      </c>
      <c r="G153" s="222" t="s">
        <v>134</v>
      </c>
      <c r="H153" s="223">
        <v>108</v>
      </c>
      <c r="I153" s="224"/>
      <c r="J153" s="225">
        <f>ROUND(I153*H153,2)</f>
        <v>0</v>
      </c>
      <c r="K153" s="221" t="s">
        <v>135</v>
      </c>
      <c r="L153" s="70"/>
      <c r="M153" s="226" t="s">
        <v>33</v>
      </c>
      <c r="N153" s="227" t="s">
        <v>47</v>
      </c>
      <c r="O153" s="45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AR153" s="22" t="s">
        <v>136</v>
      </c>
      <c r="AT153" s="22" t="s">
        <v>131</v>
      </c>
      <c r="AU153" s="22" t="s">
        <v>86</v>
      </c>
      <c r="AY153" s="22" t="s">
        <v>128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22" t="s">
        <v>84</v>
      </c>
      <c r="BK153" s="230">
        <f>ROUND(I153*H153,2)</f>
        <v>0</v>
      </c>
      <c r="BL153" s="22" t="s">
        <v>136</v>
      </c>
      <c r="BM153" s="22" t="s">
        <v>245</v>
      </c>
    </row>
    <row r="154" s="1" customFormat="1">
      <c r="B154" s="44"/>
      <c r="C154" s="72"/>
      <c r="D154" s="231" t="s">
        <v>138</v>
      </c>
      <c r="E154" s="72"/>
      <c r="F154" s="232" t="s">
        <v>246</v>
      </c>
      <c r="G154" s="72"/>
      <c r="H154" s="72"/>
      <c r="I154" s="189"/>
      <c r="J154" s="72"/>
      <c r="K154" s="72"/>
      <c r="L154" s="70"/>
      <c r="M154" s="233"/>
      <c r="N154" s="45"/>
      <c r="O154" s="45"/>
      <c r="P154" s="45"/>
      <c r="Q154" s="45"/>
      <c r="R154" s="45"/>
      <c r="S154" s="45"/>
      <c r="T154" s="93"/>
      <c r="AT154" s="22" t="s">
        <v>138</v>
      </c>
      <c r="AU154" s="22" t="s">
        <v>86</v>
      </c>
    </row>
    <row r="155" s="1" customFormat="1" ht="16.5" customHeight="1">
      <c r="B155" s="44"/>
      <c r="C155" s="256" t="s">
        <v>247</v>
      </c>
      <c r="D155" s="256" t="s">
        <v>248</v>
      </c>
      <c r="E155" s="257" t="s">
        <v>249</v>
      </c>
      <c r="F155" s="258" t="s">
        <v>250</v>
      </c>
      <c r="G155" s="259" t="s">
        <v>251</v>
      </c>
      <c r="H155" s="260">
        <v>1.6200000000000001</v>
      </c>
      <c r="I155" s="261"/>
      <c r="J155" s="262">
        <f>ROUND(I155*H155,2)</f>
        <v>0</v>
      </c>
      <c r="K155" s="258" t="s">
        <v>135</v>
      </c>
      <c r="L155" s="263"/>
      <c r="M155" s="264" t="s">
        <v>33</v>
      </c>
      <c r="N155" s="265" t="s">
        <v>47</v>
      </c>
      <c r="O155" s="45"/>
      <c r="P155" s="228">
        <f>O155*H155</f>
        <v>0</v>
      </c>
      <c r="Q155" s="228">
        <v>0.001</v>
      </c>
      <c r="R155" s="228">
        <f>Q155*H155</f>
        <v>0.0016200000000000001</v>
      </c>
      <c r="S155" s="228">
        <v>0</v>
      </c>
      <c r="T155" s="229">
        <f>S155*H155</f>
        <v>0</v>
      </c>
      <c r="AR155" s="22" t="s">
        <v>180</v>
      </c>
      <c r="AT155" s="22" t="s">
        <v>248</v>
      </c>
      <c r="AU155" s="22" t="s">
        <v>86</v>
      </c>
      <c r="AY155" s="22" t="s">
        <v>128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22" t="s">
        <v>84</v>
      </c>
      <c r="BK155" s="230">
        <f>ROUND(I155*H155,2)</f>
        <v>0</v>
      </c>
      <c r="BL155" s="22" t="s">
        <v>136</v>
      </c>
      <c r="BM155" s="22" t="s">
        <v>252</v>
      </c>
    </row>
    <row r="156" s="11" customFormat="1">
      <c r="B156" s="234"/>
      <c r="C156" s="235"/>
      <c r="D156" s="231" t="s">
        <v>143</v>
      </c>
      <c r="E156" s="235"/>
      <c r="F156" s="237" t="s">
        <v>253</v>
      </c>
      <c r="G156" s="235"/>
      <c r="H156" s="238">
        <v>1.6200000000000001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AT156" s="244" t="s">
        <v>143</v>
      </c>
      <c r="AU156" s="244" t="s">
        <v>86</v>
      </c>
      <c r="AV156" s="11" t="s">
        <v>86</v>
      </c>
      <c r="AW156" s="11" t="s">
        <v>6</v>
      </c>
      <c r="AX156" s="11" t="s">
        <v>84</v>
      </c>
      <c r="AY156" s="244" t="s">
        <v>128</v>
      </c>
    </row>
    <row r="157" s="1" customFormat="1" ht="25.5" customHeight="1">
      <c r="B157" s="44"/>
      <c r="C157" s="219" t="s">
        <v>254</v>
      </c>
      <c r="D157" s="219" t="s">
        <v>131</v>
      </c>
      <c r="E157" s="220" t="s">
        <v>255</v>
      </c>
      <c r="F157" s="221" t="s">
        <v>256</v>
      </c>
      <c r="G157" s="222" t="s">
        <v>134</v>
      </c>
      <c r="H157" s="223">
        <v>246</v>
      </c>
      <c r="I157" s="224"/>
      <c r="J157" s="225">
        <f>ROUND(I157*H157,2)</f>
        <v>0</v>
      </c>
      <c r="K157" s="221" t="s">
        <v>135</v>
      </c>
      <c r="L157" s="70"/>
      <c r="M157" s="226" t="s">
        <v>33</v>
      </c>
      <c r="N157" s="227" t="s">
        <v>47</v>
      </c>
      <c r="O157" s="45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AR157" s="22" t="s">
        <v>136</v>
      </c>
      <c r="AT157" s="22" t="s">
        <v>131</v>
      </c>
      <c r="AU157" s="22" t="s">
        <v>86</v>
      </c>
      <c r="AY157" s="22" t="s">
        <v>128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22" t="s">
        <v>84</v>
      </c>
      <c r="BK157" s="230">
        <f>ROUND(I157*H157,2)</f>
        <v>0</v>
      </c>
      <c r="BL157" s="22" t="s">
        <v>136</v>
      </c>
      <c r="BM157" s="22" t="s">
        <v>257</v>
      </c>
    </row>
    <row r="158" s="1" customFormat="1">
      <c r="B158" s="44"/>
      <c r="C158" s="72"/>
      <c r="D158" s="231" t="s">
        <v>138</v>
      </c>
      <c r="E158" s="72"/>
      <c r="F158" s="232" t="s">
        <v>258</v>
      </c>
      <c r="G158" s="72"/>
      <c r="H158" s="72"/>
      <c r="I158" s="189"/>
      <c r="J158" s="72"/>
      <c r="K158" s="72"/>
      <c r="L158" s="70"/>
      <c r="M158" s="233"/>
      <c r="N158" s="45"/>
      <c r="O158" s="45"/>
      <c r="P158" s="45"/>
      <c r="Q158" s="45"/>
      <c r="R158" s="45"/>
      <c r="S158" s="45"/>
      <c r="T158" s="93"/>
      <c r="AT158" s="22" t="s">
        <v>138</v>
      </c>
      <c r="AU158" s="22" t="s">
        <v>86</v>
      </c>
    </row>
    <row r="159" s="11" customFormat="1">
      <c r="B159" s="234"/>
      <c r="C159" s="235"/>
      <c r="D159" s="231" t="s">
        <v>143</v>
      </c>
      <c r="E159" s="236" t="s">
        <v>33</v>
      </c>
      <c r="F159" s="237" t="s">
        <v>259</v>
      </c>
      <c r="G159" s="235"/>
      <c r="H159" s="238">
        <v>225.59999999999999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AT159" s="244" t="s">
        <v>143</v>
      </c>
      <c r="AU159" s="244" t="s">
        <v>86</v>
      </c>
      <c r="AV159" s="11" t="s">
        <v>86</v>
      </c>
      <c r="AW159" s="11" t="s">
        <v>39</v>
      </c>
      <c r="AX159" s="11" t="s">
        <v>76</v>
      </c>
      <c r="AY159" s="244" t="s">
        <v>128</v>
      </c>
    </row>
    <row r="160" s="11" customFormat="1">
      <c r="B160" s="234"/>
      <c r="C160" s="235"/>
      <c r="D160" s="231" t="s">
        <v>143</v>
      </c>
      <c r="E160" s="236" t="s">
        <v>33</v>
      </c>
      <c r="F160" s="237" t="s">
        <v>260</v>
      </c>
      <c r="G160" s="235"/>
      <c r="H160" s="238">
        <v>20.399999999999999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AT160" s="244" t="s">
        <v>143</v>
      </c>
      <c r="AU160" s="244" t="s">
        <v>86</v>
      </c>
      <c r="AV160" s="11" t="s">
        <v>86</v>
      </c>
      <c r="AW160" s="11" t="s">
        <v>39</v>
      </c>
      <c r="AX160" s="11" t="s">
        <v>76</v>
      </c>
      <c r="AY160" s="244" t="s">
        <v>128</v>
      </c>
    </row>
    <row r="161" s="12" customFormat="1">
      <c r="B161" s="245"/>
      <c r="C161" s="246"/>
      <c r="D161" s="231" t="s">
        <v>143</v>
      </c>
      <c r="E161" s="247" t="s">
        <v>33</v>
      </c>
      <c r="F161" s="248" t="s">
        <v>153</v>
      </c>
      <c r="G161" s="246"/>
      <c r="H161" s="249">
        <v>246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AT161" s="255" t="s">
        <v>143</v>
      </c>
      <c r="AU161" s="255" t="s">
        <v>86</v>
      </c>
      <c r="AV161" s="12" t="s">
        <v>136</v>
      </c>
      <c r="AW161" s="12" t="s">
        <v>39</v>
      </c>
      <c r="AX161" s="12" t="s">
        <v>84</v>
      </c>
      <c r="AY161" s="255" t="s">
        <v>128</v>
      </c>
    </row>
    <row r="162" s="10" customFormat="1" ht="29.88" customHeight="1">
      <c r="B162" s="203"/>
      <c r="C162" s="204"/>
      <c r="D162" s="205" t="s">
        <v>75</v>
      </c>
      <c r="E162" s="217" t="s">
        <v>186</v>
      </c>
      <c r="F162" s="217" t="s">
        <v>261</v>
      </c>
      <c r="G162" s="204"/>
      <c r="H162" s="204"/>
      <c r="I162" s="207"/>
      <c r="J162" s="218">
        <f>BK162</f>
        <v>0</v>
      </c>
      <c r="K162" s="204"/>
      <c r="L162" s="209"/>
      <c r="M162" s="210"/>
      <c r="N162" s="211"/>
      <c r="O162" s="211"/>
      <c r="P162" s="212">
        <f>SUM(P163:P171)</f>
        <v>0</v>
      </c>
      <c r="Q162" s="211"/>
      <c r="R162" s="212">
        <f>SUM(R163:R171)</f>
        <v>19.848123999999999</v>
      </c>
      <c r="S162" s="211"/>
      <c r="T162" s="213">
        <f>SUM(T163:T171)</f>
        <v>2.7563000000000004</v>
      </c>
      <c r="AR162" s="214" t="s">
        <v>84</v>
      </c>
      <c r="AT162" s="215" t="s">
        <v>75</v>
      </c>
      <c r="AU162" s="215" t="s">
        <v>84</v>
      </c>
      <c r="AY162" s="214" t="s">
        <v>128</v>
      </c>
      <c r="BK162" s="216">
        <f>SUM(BK163:BK171)</f>
        <v>0</v>
      </c>
    </row>
    <row r="163" s="1" customFormat="1" ht="25.5" customHeight="1">
      <c r="B163" s="44"/>
      <c r="C163" s="219" t="s">
        <v>262</v>
      </c>
      <c r="D163" s="219" t="s">
        <v>131</v>
      </c>
      <c r="E163" s="220" t="s">
        <v>263</v>
      </c>
      <c r="F163" s="221" t="s">
        <v>264</v>
      </c>
      <c r="G163" s="222" t="s">
        <v>195</v>
      </c>
      <c r="H163" s="223">
        <v>2</v>
      </c>
      <c r="I163" s="224"/>
      <c r="J163" s="225">
        <f>ROUND(I163*H163,2)</f>
        <v>0</v>
      </c>
      <c r="K163" s="221" t="s">
        <v>135</v>
      </c>
      <c r="L163" s="70"/>
      <c r="M163" s="226" t="s">
        <v>33</v>
      </c>
      <c r="N163" s="227" t="s">
        <v>47</v>
      </c>
      <c r="O163" s="45"/>
      <c r="P163" s="228">
        <f>O163*H163</f>
        <v>0</v>
      </c>
      <c r="Q163" s="228">
        <v>7.0056599999999998</v>
      </c>
      <c r="R163" s="228">
        <f>Q163*H163</f>
        <v>14.01132</v>
      </c>
      <c r="S163" s="228">
        <v>0</v>
      </c>
      <c r="T163" s="229">
        <f>S163*H163</f>
        <v>0</v>
      </c>
      <c r="AR163" s="22" t="s">
        <v>136</v>
      </c>
      <c r="AT163" s="22" t="s">
        <v>131</v>
      </c>
      <c r="AU163" s="22" t="s">
        <v>86</v>
      </c>
      <c r="AY163" s="22" t="s">
        <v>128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22" t="s">
        <v>84</v>
      </c>
      <c r="BK163" s="230">
        <f>ROUND(I163*H163,2)</f>
        <v>0</v>
      </c>
      <c r="BL163" s="22" t="s">
        <v>136</v>
      </c>
      <c r="BM163" s="22" t="s">
        <v>265</v>
      </c>
    </row>
    <row r="164" s="1" customFormat="1">
      <c r="B164" s="44"/>
      <c r="C164" s="72"/>
      <c r="D164" s="231" t="s">
        <v>138</v>
      </c>
      <c r="E164" s="72"/>
      <c r="F164" s="232" t="s">
        <v>266</v>
      </c>
      <c r="G164" s="72"/>
      <c r="H164" s="72"/>
      <c r="I164" s="189"/>
      <c r="J164" s="72"/>
      <c r="K164" s="72"/>
      <c r="L164" s="70"/>
      <c r="M164" s="233"/>
      <c r="N164" s="45"/>
      <c r="O164" s="45"/>
      <c r="P164" s="45"/>
      <c r="Q164" s="45"/>
      <c r="R164" s="45"/>
      <c r="S164" s="45"/>
      <c r="T164" s="93"/>
      <c r="AT164" s="22" t="s">
        <v>138</v>
      </c>
      <c r="AU164" s="22" t="s">
        <v>86</v>
      </c>
    </row>
    <row r="165" s="1" customFormat="1" ht="25.5" customHeight="1">
      <c r="B165" s="44"/>
      <c r="C165" s="219" t="s">
        <v>267</v>
      </c>
      <c r="D165" s="219" t="s">
        <v>131</v>
      </c>
      <c r="E165" s="220" t="s">
        <v>268</v>
      </c>
      <c r="F165" s="221" t="s">
        <v>269</v>
      </c>
      <c r="G165" s="222" t="s">
        <v>148</v>
      </c>
      <c r="H165" s="223">
        <v>2.5750000000000002</v>
      </c>
      <c r="I165" s="224"/>
      <c r="J165" s="225">
        <f>ROUND(I165*H165,2)</f>
        <v>0</v>
      </c>
      <c r="K165" s="221" t="s">
        <v>135</v>
      </c>
      <c r="L165" s="70"/>
      <c r="M165" s="226" t="s">
        <v>33</v>
      </c>
      <c r="N165" s="227" t="s">
        <v>47</v>
      </c>
      <c r="O165" s="45"/>
      <c r="P165" s="228">
        <f>O165*H165</f>
        <v>0</v>
      </c>
      <c r="Q165" s="228">
        <v>2.2667199999999998</v>
      </c>
      <c r="R165" s="228">
        <f>Q165*H165</f>
        <v>5.8368039999999999</v>
      </c>
      <c r="S165" s="228">
        <v>0</v>
      </c>
      <c r="T165" s="229">
        <f>S165*H165</f>
        <v>0</v>
      </c>
      <c r="AR165" s="22" t="s">
        <v>136</v>
      </c>
      <c r="AT165" s="22" t="s">
        <v>131</v>
      </c>
      <c r="AU165" s="22" t="s">
        <v>86</v>
      </c>
      <c r="AY165" s="22" t="s">
        <v>128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22" t="s">
        <v>84</v>
      </c>
      <c r="BK165" s="230">
        <f>ROUND(I165*H165,2)</f>
        <v>0</v>
      </c>
      <c r="BL165" s="22" t="s">
        <v>136</v>
      </c>
      <c r="BM165" s="22" t="s">
        <v>270</v>
      </c>
    </row>
    <row r="166" s="1" customFormat="1">
      <c r="B166" s="44"/>
      <c r="C166" s="72"/>
      <c r="D166" s="231" t="s">
        <v>138</v>
      </c>
      <c r="E166" s="72"/>
      <c r="F166" s="232" t="s">
        <v>271</v>
      </c>
      <c r="G166" s="72"/>
      <c r="H166" s="72"/>
      <c r="I166" s="189"/>
      <c r="J166" s="72"/>
      <c r="K166" s="72"/>
      <c r="L166" s="70"/>
      <c r="M166" s="233"/>
      <c r="N166" s="45"/>
      <c r="O166" s="45"/>
      <c r="P166" s="45"/>
      <c r="Q166" s="45"/>
      <c r="R166" s="45"/>
      <c r="S166" s="45"/>
      <c r="T166" s="93"/>
      <c r="AT166" s="22" t="s">
        <v>138</v>
      </c>
      <c r="AU166" s="22" t="s">
        <v>86</v>
      </c>
    </row>
    <row r="167" s="11" customFormat="1">
      <c r="B167" s="234"/>
      <c r="C167" s="235"/>
      <c r="D167" s="231" t="s">
        <v>143</v>
      </c>
      <c r="E167" s="236" t="s">
        <v>33</v>
      </c>
      <c r="F167" s="237" t="s">
        <v>272</v>
      </c>
      <c r="G167" s="235"/>
      <c r="H167" s="238">
        <v>2.5750000000000002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AT167" s="244" t="s">
        <v>143</v>
      </c>
      <c r="AU167" s="244" t="s">
        <v>86</v>
      </c>
      <c r="AV167" s="11" t="s">
        <v>86</v>
      </c>
      <c r="AW167" s="11" t="s">
        <v>39</v>
      </c>
      <c r="AX167" s="11" t="s">
        <v>84</v>
      </c>
      <c r="AY167" s="244" t="s">
        <v>128</v>
      </c>
    </row>
    <row r="168" s="1" customFormat="1" ht="51" customHeight="1">
      <c r="B168" s="44"/>
      <c r="C168" s="219" t="s">
        <v>273</v>
      </c>
      <c r="D168" s="219" t="s">
        <v>131</v>
      </c>
      <c r="E168" s="220" t="s">
        <v>274</v>
      </c>
      <c r="F168" s="221" t="s">
        <v>275</v>
      </c>
      <c r="G168" s="222" t="s">
        <v>276</v>
      </c>
      <c r="H168" s="223">
        <v>10.300000000000001</v>
      </c>
      <c r="I168" s="224"/>
      <c r="J168" s="225">
        <f>ROUND(I168*H168,2)</f>
        <v>0</v>
      </c>
      <c r="K168" s="221" t="s">
        <v>135</v>
      </c>
      <c r="L168" s="70"/>
      <c r="M168" s="226" t="s">
        <v>33</v>
      </c>
      <c r="N168" s="227" t="s">
        <v>47</v>
      </c>
      <c r="O168" s="45"/>
      <c r="P168" s="228">
        <f>O168*H168</f>
        <v>0</v>
      </c>
      <c r="Q168" s="228">
        <v>0</v>
      </c>
      <c r="R168" s="228">
        <f>Q168*H168</f>
        <v>0</v>
      </c>
      <c r="S168" s="228">
        <v>0.25800000000000001</v>
      </c>
      <c r="T168" s="229">
        <f>S168*H168</f>
        <v>2.6574000000000004</v>
      </c>
      <c r="AR168" s="22" t="s">
        <v>136</v>
      </c>
      <c r="AT168" s="22" t="s">
        <v>131</v>
      </c>
      <c r="AU168" s="22" t="s">
        <v>86</v>
      </c>
      <c r="AY168" s="22" t="s">
        <v>128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22" t="s">
        <v>84</v>
      </c>
      <c r="BK168" s="230">
        <f>ROUND(I168*H168,2)</f>
        <v>0</v>
      </c>
      <c r="BL168" s="22" t="s">
        <v>136</v>
      </c>
      <c r="BM168" s="22" t="s">
        <v>277</v>
      </c>
    </row>
    <row r="169" s="1" customFormat="1">
      <c r="B169" s="44"/>
      <c r="C169" s="72"/>
      <c r="D169" s="231" t="s">
        <v>138</v>
      </c>
      <c r="E169" s="72"/>
      <c r="F169" s="232" t="s">
        <v>278</v>
      </c>
      <c r="G169" s="72"/>
      <c r="H169" s="72"/>
      <c r="I169" s="189"/>
      <c r="J169" s="72"/>
      <c r="K169" s="72"/>
      <c r="L169" s="70"/>
      <c r="M169" s="233"/>
      <c r="N169" s="45"/>
      <c r="O169" s="45"/>
      <c r="P169" s="45"/>
      <c r="Q169" s="45"/>
      <c r="R169" s="45"/>
      <c r="S169" s="45"/>
      <c r="T169" s="93"/>
      <c r="AT169" s="22" t="s">
        <v>138</v>
      </c>
      <c r="AU169" s="22" t="s">
        <v>86</v>
      </c>
    </row>
    <row r="170" s="1" customFormat="1" ht="51" customHeight="1">
      <c r="B170" s="44"/>
      <c r="C170" s="219" t="s">
        <v>279</v>
      </c>
      <c r="D170" s="219" t="s">
        <v>131</v>
      </c>
      <c r="E170" s="220" t="s">
        <v>280</v>
      </c>
      <c r="F170" s="221" t="s">
        <v>281</v>
      </c>
      <c r="G170" s="222" t="s">
        <v>276</v>
      </c>
      <c r="H170" s="223">
        <v>2.2999999999999998</v>
      </c>
      <c r="I170" s="224"/>
      <c r="J170" s="225">
        <f>ROUND(I170*H170,2)</f>
        <v>0</v>
      </c>
      <c r="K170" s="221" t="s">
        <v>135</v>
      </c>
      <c r="L170" s="70"/>
      <c r="M170" s="226" t="s">
        <v>33</v>
      </c>
      <c r="N170" s="227" t="s">
        <v>47</v>
      </c>
      <c r="O170" s="45"/>
      <c r="P170" s="228">
        <f>O170*H170</f>
        <v>0</v>
      </c>
      <c r="Q170" s="228">
        <v>0</v>
      </c>
      <c r="R170" s="228">
        <f>Q170*H170</f>
        <v>0</v>
      </c>
      <c r="S170" s="228">
        <v>0.042999999999999997</v>
      </c>
      <c r="T170" s="229">
        <f>S170*H170</f>
        <v>0.098899999999999988</v>
      </c>
      <c r="AR170" s="22" t="s">
        <v>136</v>
      </c>
      <c r="AT170" s="22" t="s">
        <v>131</v>
      </c>
      <c r="AU170" s="22" t="s">
        <v>86</v>
      </c>
      <c r="AY170" s="22" t="s">
        <v>128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22" t="s">
        <v>84</v>
      </c>
      <c r="BK170" s="230">
        <f>ROUND(I170*H170,2)</f>
        <v>0</v>
      </c>
      <c r="BL170" s="22" t="s">
        <v>136</v>
      </c>
      <c r="BM170" s="22" t="s">
        <v>282</v>
      </c>
    </row>
    <row r="171" s="1" customFormat="1">
      <c r="B171" s="44"/>
      <c r="C171" s="72"/>
      <c r="D171" s="231" t="s">
        <v>138</v>
      </c>
      <c r="E171" s="72"/>
      <c r="F171" s="232" t="s">
        <v>278</v>
      </c>
      <c r="G171" s="72"/>
      <c r="H171" s="72"/>
      <c r="I171" s="189"/>
      <c r="J171" s="72"/>
      <c r="K171" s="72"/>
      <c r="L171" s="70"/>
      <c r="M171" s="233"/>
      <c r="N171" s="45"/>
      <c r="O171" s="45"/>
      <c r="P171" s="45"/>
      <c r="Q171" s="45"/>
      <c r="R171" s="45"/>
      <c r="S171" s="45"/>
      <c r="T171" s="93"/>
      <c r="AT171" s="22" t="s">
        <v>138</v>
      </c>
      <c r="AU171" s="22" t="s">
        <v>86</v>
      </c>
    </row>
    <row r="172" s="10" customFormat="1" ht="29.88" customHeight="1">
      <c r="B172" s="203"/>
      <c r="C172" s="204"/>
      <c r="D172" s="205" t="s">
        <v>75</v>
      </c>
      <c r="E172" s="217" t="s">
        <v>283</v>
      </c>
      <c r="F172" s="217" t="s">
        <v>284</v>
      </c>
      <c r="G172" s="204"/>
      <c r="H172" s="204"/>
      <c r="I172" s="207"/>
      <c r="J172" s="218">
        <f>BK172</f>
        <v>0</v>
      </c>
      <c r="K172" s="204"/>
      <c r="L172" s="209"/>
      <c r="M172" s="210"/>
      <c r="N172" s="211"/>
      <c r="O172" s="211"/>
      <c r="P172" s="212">
        <f>P173+SUM(P174:P189)</f>
        <v>0</v>
      </c>
      <c r="Q172" s="211"/>
      <c r="R172" s="212">
        <f>R173+SUM(R174:R189)</f>
        <v>25.473563990000002</v>
      </c>
      <c r="S172" s="211"/>
      <c r="T172" s="213">
        <f>T173+SUM(T174:T189)</f>
        <v>0</v>
      </c>
      <c r="AR172" s="214" t="s">
        <v>84</v>
      </c>
      <c r="AT172" s="215" t="s">
        <v>75</v>
      </c>
      <c r="AU172" s="215" t="s">
        <v>84</v>
      </c>
      <c r="AY172" s="214" t="s">
        <v>128</v>
      </c>
      <c r="BK172" s="216">
        <f>BK173+SUM(BK174:BK189)</f>
        <v>0</v>
      </c>
    </row>
    <row r="173" s="1" customFormat="1" ht="38.25" customHeight="1">
      <c r="B173" s="44"/>
      <c r="C173" s="219" t="s">
        <v>285</v>
      </c>
      <c r="D173" s="219" t="s">
        <v>131</v>
      </c>
      <c r="E173" s="220" t="s">
        <v>286</v>
      </c>
      <c r="F173" s="221" t="s">
        <v>287</v>
      </c>
      <c r="G173" s="222" t="s">
        <v>148</v>
      </c>
      <c r="H173" s="223">
        <v>82.462999999999994</v>
      </c>
      <c r="I173" s="224"/>
      <c r="J173" s="225">
        <f>ROUND(I173*H173,2)</f>
        <v>0</v>
      </c>
      <c r="K173" s="221" t="s">
        <v>135</v>
      </c>
      <c r="L173" s="70"/>
      <c r="M173" s="226" t="s">
        <v>33</v>
      </c>
      <c r="N173" s="227" t="s">
        <v>47</v>
      </c>
      <c r="O173" s="45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AR173" s="22" t="s">
        <v>136</v>
      </c>
      <c r="AT173" s="22" t="s">
        <v>131</v>
      </c>
      <c r="AU173" s="22" t="s">
        <v>86</v>
      </c>
      <c r="AY173" s="22" t="s">
        <v>128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22" t="s">
        <v>84</v>
      </c>
      <c r="BK173" s="230">
        <f>ROUND(I173*H173,2)</f>
        <v>0</v>
      </c>
      <c r="BL173" s="22" t="s">
        <v>136</v>
      </c>
      <c r="BM173" s="22" t="s">
        <v>288</v>
      </c>
    </row>
    <row r="174" s="1" customFormat="1">
      <c r="B174" s="44"/>
      <c r="C174" s="72"/>
      <c r="D174" s="231" t="s">
        <v>138</v>
      </c>
      <c r="E174" s="72"/>
      <c r="F174" s="232" t="s">
        <v>161</v>
      </c>
      <c r="G174" s="72"/>
      <c r="H174" s="72"/>
      <c r="I174" s="189"/>
      <c r="J174" s="72"/>
      <c r="K174" s="72"/>
      <c r="L174" s="70"/>
      <c r="M174" s="233"/>
      <c r="N174" s="45"/>
      <c r="O174" s="45"/>
      <c r="P174" s="45"/>
      <c r="Q174" s="45"/>
      <c r="R174" s="45"/>
      <c r="S174" s="45"/>
      <c r="T174" s="93"/>
      <c r="AT174" s="22" t="s">
        <v>138</v>
      </c>
      <c r="AU174" s="22" t="s">
        <v>86</v>
      </c>
    </row>
    <row r="175" s="11" customFormat="1">
      <c r="B175" s="234"/>
      <c r="C175" s="235"/>
      <c r="D175" s="231" t="s">
        <v>143</v>
      </c>
      <c r="E175" s="236" t="s">
        <v>33</v>
      </c>
      <c r="F175" s="237" t="s">
        <v>289</v>
      </c>
      <c r="G175" s="235"/>
      <c r="H175" s="238">
        <v>9.9000000000000004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AT175" s="244" t="s">
        <v>143</v>
      </c>
      <c r="AU175" s="244" t="s">
        <v>86</v>
      </c>
      <c r="AV175" s="11" t="s">
        <v>86</v>
      </c>
      <c r="AW175" s="11" t="s">
        <v>39</v>
      </c>
      <c r="AX175" s="11" t="s">
        <v>76</v>
      </c>
      <c r="AY175" s="244" t="s">
        <v>128</v>
      </c>
    </row>
    <row r="176" s="11" customFormat="1">
      <c r="B176" s="234"/>
      <c r="C176" s="235"/>
      <c r="D176" s="231" t="s">
        <v>143</v>
      </c>
      <c r="E176" s="236" t="s">
        <v>33</v>
      </c>
      <c r="F176" s="237" t="s">
        <v>290</v>
      </c>
      <c r="G176" s="235"/>
      <c r="H176" s="238">
        <v>40.292999999999999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AT176" s="244" t="s">
        <v>143</v>
      </c>
      <c r="AU176" s="244" t="s">
        <v>86</v>
      </c>
      <c r="AV176" s="11" t="s">
        <v>86</v>
      </c>
      <c r="AW176" s="11" t="s">
        <v>39</v>
      </c>
      <c r="AX176" s="11" t="s">
        <v>76</v>
      </c>
      <c r="AY176" s="244" t="s">
        <v>128</v>
      </c>
    </row>
    <row r="177" s="11" customFormat="1">
      <c r="B177" s="234"/>
      <c r="C177" s="235"/>
      <c r="D177" s="231" t="s">
        <v>143</v>
      </c>
      <c r="E177" s="236" t="s">
        <v>33</v>
      </c>
      <c r="F177" s="237" t="s">
        <v>291</v>
      </c>
      <c r="G177" s="235"/>
      <c r="H177" s="238">
        <v>32.270000000000003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AT177" s="244" t="s">
        <v>143</v>
      </c>
      <c r="AU177" s="244" t="s">
        <v>86</v>
      </c>
      <c r="AV177" s="11" t="s">
        <v>86</v>
      </c>
      <c r="AW177" s="11" t="s">
        <v>39</v>
      </c>
      <c r="AX177" s="11" t="s">
        <v>76</v>
      </c>
      <c r="AY177" s="244" t="s">
        <v>128</v>
      </c>
    </row>
    <row r="178" s="12" customFormat="1">
      <c r="B178" s="245"/>
      <c r="C178" s="246"/>
      <c r="D178" s="231" t="s">
        <v>143</v>
      </c>
      <c r="E178" s="247" t="s">
        <v>33</v>
      </c>
      <c r="F178" s="248" t="s">
        <v>153</v>
      </c>
      <c r="G178" s="246"/>
      <c r="H178" s="249">
        <v>82.462999999999994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AT178" s="255" t="s">
        <v>143</v>
      </c>
      <c r="AU178" s="255" t="s">
        <v>86</v>
      </c>
      <c r="AV178" s="12" t="s">
        <v>136</v>
      </c>
      <c r="AW178" s="12" t="s">
        <v>39</v>
      </c>
      <c r="AX178" s="12" t="s">
        <v>84</v>
      </c>
      <c r="AY178" s="255" t="s">
        <v>128</v>
      </c>
    </row>
    <row r="179" s="1" customFormat="1" ht="51" customHeight="1">
      <c r="B179" s="44"/>
      <c r="C179" s="219" t="s">
        <v>292</v>
      </c>
      <c r="D179" s="219" t="s">
        <v>131</v>
      </c>
      <c r="E179" s="220" t="s">
        <v>293</v>
      </c>
      <c r="F179" s="221" t="s">
        <v>294</v>
      </c>
      <c r="G179" s="222" t="s">
        <v>148</v>
      </c>
      <c r="H179" s="223">
        <v>412.315</v>
      </c>
      <c r="I179" s="224"/>
      <c r="J179" s="225">
        <f>ROUND(I179*H179,2)</f>
        <v>0</v>
      </c>
      <c r="K179" s="221" t="s">
        <v>135</v>
      </c>
      <c r="L179" s="70"/>
      <c r="M179" s="226" t="s">
        <v>33</v>
      </c>
      <c r="N179" s="227" t="s">
        <v>47</v>
      </c>
      <c r="O179" s="45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AR179" s="22" t="s">
        <v>136</v>
      </c>
      <c r="AT179" s="22" t="s">
        <v>131</v>
      </c>
      <c r="AU179" s="22" t="s">
        <v>86</v>
      </c>
      <c r="AY179" s="22" t="s">
        <v>128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22" t="s">
        <v>84</v>
      </c>
      <c r="BK179" s="230">
        <f>ROUND(I179*H179,2)</f>
        <v>0</v>
      </c>
      <c r="BL179" s="22" t="s">
        <v>136</v>
      </c>
      <c r="BM179" s="22" t="s">
        <v>295</v>
      </c>
    </row>
    <row r="180" s="1" customFormat="1">
      <c r="B180" s="44"/>
      <c r="C180" s="72"/>
      <c r="D180" s="231" t="s">
        <v>138</v>
      </c>
      <c r="E180" s="72"/>
      <c r="F180" s="232" t="s">
        <v>161</v>
      </c>
      <c r="G180" s="72"/>
      <c r="H180" s="72"/>
      <c r="I180" s="189"/>
      <c r="J180" s="72"/>
      <c r="K180" s="72"/>
      <c r="L180" s="70"/>
      <c r="M180" s="233"/>
      <c r="N180" s="45"/>
      <c r="O180" s="45"/>
      <c r="P180" s="45"/>
      <c r="Q180" s="45"/>
      <c r="R180" s="45"/>
      <c r="S180" s="45"/>
      <c r="T180" s="93"/>
      <c r="AT180" s="22" t="s">
        <v>138</v>
      </c>
      <c r="AU180" s="22" t="s">
        <v>86</v>
      </c>
    </row>
    <row r="181" s="11" customFormat="1">
      <c r="B181" s="234"/>
      <c r="C181" s="235"/>
      <c r="D181" s="231" t="s">
        <v>143</v>
      </c>
      <c r="E181" s="236" t="s">
        <v>33</v>
      </c>
      <c r="F181" s="237" t="s">
        <v>296</v>
      </c>
      <c r="G181" s="235"/>
      <c r="H181" s="238">
        <v>412.315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AT181" s="244" t="s">
        <v>143</v>
      </c>
      <c r="AU181" s="244" t="s">
        <v>86</v>
      </c>
      <c r="AV181" s="11" t="s">
        <v>86</v>
      </c>
      <c r="AW181" s="11" t="s">
        <v>39</v>
      </c>
      <c r="AX181" s="11" t="s">
        <v>84</v>
      </c>
      <c r="AY181" s="244" t="s">
        <v>128</v>
      </c>
    </row>
    <row r="182" s="1" customFormat="1" ht="25.5" customHeight="1">
      <c r="B182" s="44"/>
      <c r="C182" s="219" t="s">
        <v>297</v>
      </c>
      <c r="D182" s="219" t="s">
        <v>131</v>
      </c>
      <c r="E182" s="220" t="s">
        <v>298</v>
      </c>
      <c r="F182" s="221" t="s">
        <v>299</v>
      </c>
      <c r="G182" s="222" t="s">
        <v>300</v>
      </c>
      <c r="H182" s="223">
        <v>37.32</v>
      </c>
      <c r="I182" s="224"/>
      <c r="J182" s="225">
        <f>ROUND(I182*H182,2)</f>
        <v>0</v>
      </c>
      <c r="K182" s="221" t="s">
        <v>196</v>
      </c>
      <c r="L182" s="70"/>
      <c r="M182" s="226" t="s">
        <v>33</v>
      </c>
      <c r="N182" s="227" t="s">
        <v>47</v>
      </c>
      <c r="O182" s="45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AR182" s="22" t="s">
        <v>136</v>
      </c>
      <c r="AT182" s="22" t="s">
        <v>131</v>
      </c>
      <c r="AU182" s="22" t="s">
        <v>86</v>
      </c>
      <c r="AY182" s="22" t="s">
        <v>128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22" t="s">
        <v>84</v>
      </c>
      <c r="BK182" s="230">
        <f>ROUND(I182*H182,2)</f>
        <v>0</v>
      </c>
      <c r="BL182" s="22" t="s">
        <v>136</v>
      </c>
      <c r="BM182" s="22" t="s">
        <v>301</v>
      </c>
    </row>
    <row r="183" s="1" customFormat="1">
      <c r="B183" s="44"/>
      <c r="C183" s="72"/>
      <c r="D183" s="231" t="s">
        <v>138</v>
      </c>
      <c r="E183" s="72"/>
      <c r="F183" s="232" t="s">
        <v>302</v>
      </c>
      <c r="G183" s="72"/>
      <c r="H183" s="72"/>
      <c r="I183" s="189"/>
      <c r="J183" s="72"/>
      <c r="K183" s="72"/>
      <c r="L183" s="70"/>
      <c r="M183" s="233"/>
      <c r="N183" s="45"/>
      <c r="O183" s="45"/>
      <c r="P183" s="45"/>
      <c r="Q183" s="45"/>
      <c r="R183" s="45"/>
      <c r="S183" s="45"/>
      <c r="T183" s="93"/>
      <c r="AT183" s="22" t="s">
        <v>138</v>
      </c>
      <c r="AU183" s="22" t="s">
        <v>86</v>
      </c>
    </row>
    <row r="184" s="1" customFormat="1" ht="25.5" customHeight="1">
      <c r="B184" s="44"/>
      <c r="C184" s="219" t="s">
        <v>303</v>
      </c>
      <c r="D184" s="219" t="s">
        <v>131</v>
      </c>
      <c r="E184" s="220" t="s">
        <v>304</v>
      </c>
      <c r="F184" s="221" t="s">
        <v>305</v>
      </c>
      <c r="G184" s="222" t="s">
        <v>300</v>
      </c>
      <c r="H184" s="223">
        <v>137.87000000000001</v>
      </c>
      <c r="I184" s="224"/>
      <c r="J184" s="225">
        <f>ROUND(I184*H184,2)</f>
        <v>0</v>
      </c>
      <c r="K184" s="221" t="s">
        <v>196</v>
      </c>
      <c r="L184" s="70"/>
      <c r="M184" s="226" t="s">
        <v>33</v>
      </c>
      <c r="N184" s="227" t="s">
        <v>47</v>
      </c>
      <c r="O184" s="45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AR184" s="22" t="s">
        <v>136</v>
      </c>
      <c r="AT184" s="22" t="s">
        <v>131</v>
      </c>
      <c r="AU184" s="22" t="s">
        <v>86</v>
      </c>
      <c r="AY184" s="22" t="s">
        <v>128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22" t="s">
        <v>84</v>
      </c>
      <c r="BK184" s="230">
        <f>ROUND(I184*H184,2)</f>
        <v>0</v>
      </c>
      <c r="BL184" s="22" t="s">
        <v>136</v>
      </c>
      <c r="BM184" s="22" t="s">
        <v>306</v>
      </c>
    </row>
    <row r="185" s="1" customFormat="1">
      <c r="B185" s="44"/>
      <c r="C185" s="72"/>
      <c r="D185" s="231" t="s">
        <v>138</v>
      </c>
      <c r="E185" s="72"/>
      <c r="F185" s="232" t="s">
        <v>307</v>
      </c>
      <c r="G185" s="72"/>
      <c r="H185" s="72"/>
      <c r="I185" s="189"/>
      <c r="J185" s="72"/>
      <c r="K185" s="72"/>
      <c r="L185" s="70"/>
      <c r="M185" s="233"/>
      <c r="N185" s="45"/>
      <c r="O185" s="45"/>
      <c r="P185" s="45"/>
      <c r="Q185" s="45"/>
      <c r="R185" s="45"/>
      <c r="S185" s="45"/>
      <c r="T185" s="93"/>
      <c r="AT185" s="22" t="s">
        <v>138</v>
      </c>
      <c r="AU185" s="22" t="s">
        <v>86</v>
      </c>
    </row>
    <row r="186" s="11" customFormat="1">
      <c r="B186" s="234"/>
      <c r="C186" s="235"/>
      <c r="D186" s="231" t="s">
        <v>143</v>
      </c>
      <c r="E186" s="236" t="s">
        <v>33</v>
      </c>
      <c r="F186" s="237" t="s">
        <v>308</v>
      </c>
      <c r="G186" s="235"/>
      <c r="H186" s="238">
        <v>61.313000000000002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AT186" s="244" t="s">
        <v>143</v>
      </c>
      <c r="AU186" s="244" t="s">
        <v>86</v>
      </c>
      <c r="AV186" s="11" t="s">
        <v>86</v>
      </c>
      <c r="AW186" s="11" t="s">
        <v>39</v>
      </c>
      <c r="AX186" s="11" t="s">
        <v>76</v>
      </c>
      <c r="AY186" s="244" t="s">
        <v>128</v>
      </c>
    </row>
    <row r="187" s="11" customFormat="1">
      <c r="B187" s="234"/>
      <c r="C187" s="235"/>
      <c r="D187" s="231" t="s">
        <v>143</v>
      </c>
      <c r="E187" s="236" t="s">
        <v>33</v>
      </c>
      <c r="F187" s="237" t="s">
        <v>309</v>
      </c>
      <c r="G187" s="235"/>
      <c r="H187" s="238">
        <v>76.557000000000002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AT187" s="244" t="s">
        <v>143</v>
      </c>
      <c r="AU187" s="244" t="s">
        <v>86</v>
      </c>
      <c r="AV187" s="11" t="s">
        <v>86</v>
      </c>
      <c r="AW187" s="11" t="s">
        <v>39</v>
      </c>
      <c r="AX187" s="11" t="s">
        <v>76</v>
      </c>
      <c r="AY187" s="244" t="s">
        <v>128</v>
      </c>
    </row>
    <row r="188" s="12" customFormat="1">
      <c r="B188" s="245"/>
      <c r="C188" s="246"/>
      <c r="D188" s="231" t="s">
        <v>143</v>
      </c>
      <c r="E188" s="247" t="s">
        <v>33</v>
      </c>
      <c r="F188" s="248" t="s">
        <v>153</v>
      </c>
      <c r="G188" s="246"/>
      <c r="H188" s="249">
        <v>137.87000000000001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AT188" s="255" t="s">
        <v>143</v>
      </c>
      <c r="AU188" s="255" t="s">
        <v>86</v>
      </c>
      <c r="AV188" s="12" t="s">
        <v>136</v>
      </c>
      <c r="AW188" s="12" t="s">
        <v>39</v>
      </c>
      <c r="AX188" s="12" t="s">
        <v>84</v>
      </c>
      <c r="AY188" s="255" t="s">
        <v>128</v>
      </c>
    </row>
    <row r="189" s="10" customFormat="1" ht="22.32" customHeight="1">
      <c r="B189" s="203"/>
      <c r="C189" s="204"/>
      <c r="D189" s="205" t="s">
        <v>75</v>
      </c>
      <c r="E189" s="217" t="s">
        <v>157</v>
      </c>
      <c r="F189" s="217" t="s">
        <v>310</v>
      </c>
      <c r="G189" s="204"/>
      <c r="H189" s="204"/>
      <c r="I189" s="207"/>
      <c r="J189" s="218">
        <f>BK189</f>
        <v>0</v>
      </c>
      <c r="K189" s="204"/>
      <c r="L189" s="209"/>
      <c r="M189" s="210"/>
      <c r="N189" s="211"/>
      <c r="O189" s="211"/>
      <c r="P189" s="212">
        <f>SUM(P190:P219)</f>
        <v>0</v>
      </c>
      <c r="Q189" s="211"/>
      <c r="R189" s="212">
        <f>SUM(R190:R219)</f>
        <v>25.473563990000002</v>
      </c>
      <c r="S189" s="211"/>
      <c r="T189" s="213">
        <f>SUM(T190:T219)</f>
        <v>0</v>
      </c>
      <c r="AR189" s="214" t="s">
        <v>84</v>
      </c>
      <c r="AT189" s="215" t="s">
        <v>75</v>
      </c>
      <c r="AU189" s="215" t="s">
        <v>86</v>
      </c>
      <c r="AY189" s="214" t="s">
        <v>128</v>
      </c>
      <c r="BK189" s="216">
        <f>SUM(BK190:BK219)</f>
        <v>0</v>
      </c>
    </row>
    <row r="190" s="1" customFormat="1" ht="25.5" customHeight="1">
      <c r="B190" s="44"/>
      <c r="C190" s="219" t="s">
        <v>311</v>
      </c>
      <c r="D190" s="219" t="s">
        <v>131</v>
      </c>
      <c r="E190" s="220" t="s">
        <v>312</v>
      </c>
      <c r="F190" s="221" t="s">
        <v>313</v>
      </c>
      <c r="G190" s="222" t="s">
        <v>134</v>
      </c>
      <c r="H190" s="223">
        <v>20.399999999999999</v>
      </c>
      <c r="I190" s="224"/>
      <c r="J190" s="225">
        <f>ROUND(I190*H190,2)</f>
        <v>0</v>
      </c>
      <c r="K190" s="221" t="s">
        <v>135</v>
      </c>
      <c r="L190" s="70"/>
      <c r="M190" s="226" t="s">
        <v>33</v>
      </c>
      <c r="N190" s="227" t="s">
        <v>47</v>
      </c>
      <c r="O190" s="45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AR190" s="22" t="s">
        <v>136</v>
      </c>
      <c r="AT190" s="22" t="s">
        <v>131</v>
      </c>
      <c r="AU190" s="22" t="s">
        <v>145</v>
      </c>
      <c r="AY190" s="22" t="s">
        <v>128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22" t="s">
        <v>84</v>
      </c>
      <c r="BK190" s="230">
        <f>ROUND(I190*H190,2)</f>
        <v>0</v>
      </c>
      <c r="BL190" s="22" t="s">
        <v>136</v>
      </c>
      <c r="BM190" s="22" t="s">
        <v>314</v>
      </c>
    </row>
    <row r="191" s="11" customFormat="1">
      <c r="B191" s="234"/>
      <c r="C191" s="235"/>
      <c r="D191" s="231" t="s">
        <v>143</v>
      </c>
      <c r="E191" s="236" t="s">
        <v>33</v>
      </c>
      <c r="F191" s="237" t="s">
        <v>315</v>
      </c>
      <c r="G191" s="235"/>
      <c r="H191" s="238">
        <v>20.399999999999999</v>
      </c>
      <c r="I191" s="239"/>
      <c r="J191" s="235"/>
      <c r="K191" s="235"/>
      <c r="L191" s="240"/>
      <c r="M191" s="241"/>
      <c r="N191" s="242"/>
      <c r="O191" s="242"/>
      <c r="P191" s="242"/>
      <c r="Q191" s="242"/>
      <c r="R191" s="242"/>
      <c r="S191" s="242"/>
      <c r="T191" s="243"/>
      <c r="AT191" s="244" t="s">
        <v>143</v>
      </c>
      <c r="AU191" s="244" t="s">
        <v>145</v>
      </c>
      <c r="AV191" s="11" t="s">
        <v>86</v>
      </c>
      <c r="AW191" s="11" t="s">
        <v>39</v>
      </c>
      <c r="AX191" s="11" t="s">
        <v>84</v>
      </c>
      <c r="AY191" s="244" t="s">
        <v>128</v>
      </c>
    </row>
    <row r="192" s="1" customFormat="1" ht="25.5" customHeight="1">
      <c r="B192" s="44"/>
      <c r="C192" s="219" t="s">
        <v>316</v>
      </c>
      <c r="D192" s="219" t="s">
        <v>131</v>
      </c>
      <c r="E192" s="220" t="s">
        <v>317</v>
      </c>
      <c r="F192" s="221" t="s">
        <v>318</v>
      </c>
      <c r="G192" s="222" t="s">
        <v>134</v>
      </c>
      <c r="H192" s="223">
        <v>52</v>
      </c>
      <c r="I192" s="224"/>
      <c r="J192" s="225">
        <f>ROUND(I192*H192,2)</f>
        <v>0</v>
      </c>
      <c r="K192" s="221" t="s">
        <v>135</v>
      </c>
      <c r="L192" s="70"/>
      <c r="M192" s="226" t="s">
        <v>33</v>
      </c>
      <c r="N192" s="227" t="s">
        <v>47</v>
      </c>
      <c r="O192" s="45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AR192" s="22" t="s">
        <v>136</v>
      </c>
      <c r="AT192" s="22" t="s">
        <v>131</v>
      </c>
      <c r="AU192" s="22" t="s">
        <v>145</v>
      </c>
      <c r="AY192" s="22" t="s">
        <v>128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22" t="s">
        <v>84</v>
      </c>
      <c r="BK192" s="230">
        <f>ROUND(I192*H192,2)</f>
        <v>0</v>
      </c>
      <c r="BL192" s="22" t="s">
        <v>136</v>
      </c>
      <c r="BM192" s="22" t="s">
        <v>319</v>
      </c>
    </row>
    <row r="193" s="11" customFormat="1">
      <c r="B193" s="234"/>
      <c r="C193" s="235"/>
      <c r="D193" s="231" t="s">
        <v>143</v>
      </c>
      <c r="E193" s="236" t="s">
        <v>33</v>
      </c>
      <c r="F193" s="237" t="s">
        <v>320</v>
      </c>
      <c r="G193" s="235"/>
      <c r="H193" s="238">
        <v>35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AT193" s="244" t="s">
        <v>143</v>
      </c>
      <c r="AU193" s="244" t="s">
        <v>145</v>
      </c>
      <c r="AV193" s="11" t="s">
        <v>86</v>
      </c>
      <c r="AW193" s="11" t="s">
        <v>39</v>
      </c>
      <c r="AX193" s="11" t="s">
        <v>76</v>
      </c>
      <c r="AY193" s="244" t="s">
        <v>128</v>
      </c>
    </row>
    <row r="194" s="11" customFormat="1">
      <c r="B194" s="234"/>
      <c r="C194" s="235"/>
      <c r="D194" s="231" t="s">
        <v>143</v>
      </c>
      <c r="E194" s="236" t="s">
        <v>33</v>
      </c>
      <c r="F194" s="237" t="s">
        <v>321</v>
      </c>
      <c r="G194" s="235"/>
      <c r="H194" s="238">
        <v>17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AT194" s="244" t="s">
        <v>143</v>
      </c>
      <c r="AU194" s="244" t="s">
        <v>145</v>
      </c>
      <c r="AV194" s="11" t="s">
        <v>86</v>
      </c>
      <c r="AW194" s="11" t="s">
        <v>39</v>
      </c>
      <c r="AX194" s="11" t="s">
        <v>76</v>
      </c>
      <c r="AY194" s="244" t="s">
        <v>128</v>
      </c>
    </row>
    <row r="195" s="12" customFormat="1">
      <c r="B195" s="245"/>
      <c r="C195" s="246"/>
      <c r="D195" s="231" t="s">
        <v>143</v>
      </c>
      <c r="E195" s="247" t="s">
        <v>33</v>
      </c>
      <c r="F195" s="248" t="s">
        <v>153</v>
      </c>
      <c r="G195" s="246"/>
      <c r="H195" s="249">
        <v>52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AT195" s="255" t="s">
        <v>143</v>
      </c>
      <c r="AU195" s="255" t="s">
        <v>145</v>
      </c>
      <c r="AV195" s="12" t="s">
        <v>136</v>
      </c>
      <c r="AW195" s="12" t="s">
        <v>39</v>
      </c>
      <c r="AX195" s="12" t="s">
        <v>84</v>
      </c>
      <c r="AY195" s="255" t="s">
        <v>128</v>
      </c>
    </row>
    <row r="196" s="1" customFormat="1" ht="25.5" customHeight="1">
      <c r="B196" s="44"/>
      <c r="C196" s="219" t="s">
        <v>322</v>
      </c>
      <c r="D196" s="219" t="s">
        <v>131</v>
      </c>
      <c r="E196" s="220" t="s">
        <v>323</v>
      </c>
      <c r="F196" s="221" t="s">
        <v>324</v>
      </c>
      <c r="G196" s="222" t="s">
        <v>134</v>
      </c>
      <c r="H196" s="223">
        <v>18.699999999999999</v>
      </c>
      <c r="I196" s="224"/>
      <c r="J196" s="225">
        <f>ROUND(I196*H196,2)</f>
        <v>0</v>
      </c>
      <c r="K196" s="221" t="s">
        <v>135</v>
      </c>
      <c r="L196" s="70"/>
      <c r="M196" s="226" t="s">
        <v>33</v>
      </c>
      <c r="N196" s="227" t="s">
        <v>47</v>
      </c>
      <c r="O196" s="45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AR196" s="22" t="s">
        <v>136</v>
      </c>
      <c r="AT196" s="22" t="s">
        <v>131</v>
      </c>
      <c r="AU196" s="22" t="s">
        <v>145</v>
      </c>
      <c r="AY196" s="22" t="s">
        <v>128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22" t="s">
        <v>84</v>
      </c>
      <c r="BK196" s="230">
        <f>ROUND(I196*H196,2)</f>
        <v>0</v>
      </c>
      <c r="BL196" s="22" t="s">
        <v>136</v>
      </c>
      <c r="BM196" s="22" t="s">
        <v>325</v>
      </c>
    </row>
    <row r="197" s="11" customFormat="1">
      <c r="B197" s="234"/>
      <c r="C197" s="235"/>
      <c r="D197" s="231" t="s">
        <v>143</v>
      </c>
      <c r="E197" s="236" t="s">
        <v>33</v>
      </c>
      <c r="F197" s="237" t="s">
        <v>326</v>
      </c>
      <c r="G197" s="235"/>
      <c r="H197" s="238">
        <v>18.699999999999999</v>
      </c>
      <c r="I197" s="239"/>
      <c r="J197" s="235"/>
      <c r="K197" s="235"/>
      <c r="L197" s="240"/>
      <c r="M197" s="241"/>
      <c r="N197" s="242"/>
      <c r="O197" s="242"/>
      <c r="P197" s="242"/>
      <c r="Q197" s="242"/>
      <c r="R197" s="242"/>
      <c r="S197" s="242"/>
      <c r="T197" s="243"/>
      <c r="AT197" s="244" t="s">
        <v>143</v>
      </c>
      <c r="AU197" s="244" t="s">
        <v>145</v>
      </c>
      <c r="AV197" s="11" t="s">
        <v>86</v>
      </c>
      <c r="AW197" s="11" t="s">
        <v>39</v>
      </c>
      <c r="AX197" s="11" t="s">
        <v>84</v>
      </c>
      <c r="AY197" s="244" t="s">
        <v>128</v>
      </c>
    </row>
    <row r="198" s="1" customFormat="1" ht="25.5" customHeight="1">
      <c r="B198" s="44"/>
      <c r="C198" s="219" t="s">
        <v>327</v>
      </c>
      <c r="D198" s="219" t="s">
        <v>131</v>
      </c>
      <c r="E198" s="220" t="s">
        <v>328</v>
      </c>
      <c r="F198" s="221" t="s">
        <v>329</v>
      </c>
      <c r="G198" s="222" t="s">
        <v>134</v>
      </c>
      <c r="H198" s="223">
        <v>225.59999999999999</v>
      </c>
      <c r="I198" s="224"/>
      <c r="J198" s="225">
        <f>ROUND(I198*H198,2)</f>
        <v>0</v>
      </c>
      <c r="K198" s="221" t="s">
        <v>135</v>
      </c>
      <c r="L198" s="70"/>
      <c r="M198" s="226" t="s">
        <v>33</v>
      </c>
      <c r="N198" s="227" t="s">
        <v>47</v>
      </c>
      <c r="O198" s="45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AR198" s="22" t="s">
        <v>136</v>
      </c>
      <c r="AT198" s="22" t="s">
        <v>131</v>
      </c>
      <c r="AU198" s="22" t="s">
        <v>145</v>
      </c>
      <c r="AY198" s="22" t="s">
        <v>128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22" t="s">
        <v>84</v>
      </c>
      <c r="BK198" s="230">
        <f>ROUND(I198*H198,2)</f>
        <v>0</v>
      </c>
      <c r="BL198" s="22" t="s">
        <v>136</v>
      </c>
      <c r="BM198" s="22" t="s">
        <v>330</v>
      </c>
    </row>
    <row r="199" s="11" customFormat="1">
      <c r="B199" s="234"/>
      <c r="C199" s="235"/>
      <c r="D199" s="231" t="s">
        <v>143</v>
      </c>
      <c r="E199" s="236" t="s">
        <v>33</v>
      </c>
      <c r="F199" s="237" t="s">
        <v>331</v>
      </c>
      <c r="G199" s="235"/>
      <c r="H199" s="238">
        <v>225.59999999999999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AT199" s="244" t="s">
        <v>143</v>
      </c>
      <c r="AU199" s="244" t="s">
        <v>145</v>
      </c>
      <c r="AV199" s="11" t="s">
        <v>86</v>
      </c>
      <c r="AW199" s="11" t="s">
        <v>39</v>
      </c>
      <c r="AX199" s="11" t="s">
        <v>84</v>
      </c>
      <c r="AY199" s="244" t="s">
        <v>128</v>
      </c>
    </row>
    <row r="200" s="1" customFormat="1" ht="25.5" customHeight="1">
      <c r="B200" s="44"/>
      <c r="C200" s="219" t="s">
        <v>332</v>
      </c>
      <c r="D200" s="219" t="s">
        <v>131</v>
      </c>
      <c r="E200" s="220" t="s">
        <v>333</v>
      </c>
      <c r="F200" s="221" t="s">
        <v>334</v>
      </c>
      <c r="G200" s="222" t="s">
        <v>134</v>
      </c>
      <c r="H200" s="223">
        <v>206.80000000000001</v>
      </c>
      <c r="I200" s="224"/>
      <c r="J200" s="225">
        <f>ROUND(I200*H200,2)</f>
        <v>0</v>
      </c>
      <c r="K200" s="221" t="s">
        <v>135</v>
      </c>
      <c r="L200" s="70"/>
      <c r="M200" s="226" t="s">
        <v>33</v>
      </c>
      <c r="N200" s="227" t="s">
        <v>47</v>
      </c>
      <c r="O200" s="45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AR200" s="22" t="s">
        <v>136</v>
      </c>
      <c r="AT200" s="22" t="s">
        <v>131</v>
      </c>
      <c r="AU200" s="22" t="s">
        <v>145</v>
      </c>
      <c r="AY200" s="22" t="s">
        <v>128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22" t="s">
        <v>84</v>
      </c>
      <c r="BK200" s="230">
        <f>ROUND(I200*H200,2)</f>
        <v>0</v>
      </c>
      <c r="BL200" s="22" t="s">
        <v>136</v>
      </c>
      <c r="BM200" s="22" t="s">
        <v>335</v>
      </c>
    </row>
    <row r="201" s="1" customFormat="1">
      <c r="B201" s="44"/>
      <c r="C201" s="72"/>
      <c r="D201" s="231" t="s">
        <v>138</v>
      </c>
      <c r="E201" s="72"/>
      <c r="F201" s="232" t="s">
        <v>336</v>
      </c>
      <c r="G201" s="72"/>
      <c r="H201" s="72"/>
      <c r="I201" s="189"/>
      <c r="J201" s="72"/>
      <c r="K201" s="72"/>
      <c r="L201" s="70"/>
      <c r="M201" s="233"/>
      <c r="N201" s="45"/>
      <c r="O201" s="45"/>
      <c r="P201" s="45"/>
      <c r="Q201" s="45"/>
      <c r="R201" s="45"/>
      <c r="S201" s="45"/>
      <c r="T201" s="93"/>
      <c r="AT201" s="22" t="s">
        <v>138</v>
      </c>
      <c r="AU201" s="22" t="s">
        <v>145</v>
      </c>
    </row>
    <row r="202" s="11" customFormat="1">
      <c r="B202" s="234"/>
      <c r="C202" s="235"/>
      <c r="D202" s="231" t="s">
        <v>143</v>
      </c>
      <c r="E202" s="236" t="s">
        <v>33</v>
      </c>
      <c r="F202" s="237" t="s">
        <v>337</v>
      </c>
      <c r="G202" s="235"/>
      <c r="H202" s="238">
        <v>206.80000000000001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AT202" s="244" t="s">
        <v>143</v>
      </c>
      <c r="AU202" s="244" t="s">
        <v>145</v>
      </c>
      <c r="AV202" s="11" t="s">
        <v>86</v>
      </c>
      <c r="AW202" s="11" t="s">
        <v>39</v>
      </c>
      <c r="AX202" s="11" t="s">
        <v>84</v>
      </c>
      <c r="AY202" s="244" t="s">
        <v>128</v>
      </c>
    </row>
    <row r="203" s="1" customFormat="1" ht="16.5" customHeight="1">
      <c r="B203" s="44"/>
      <c r="C203" s="219" t="s">
        <v>338</v>
      </c>
      <c r="D203" s="219" t="s">
        <v>131</v>
      </c>
      <c r="E203" s="220" t="s">
        <v>339</v>
      </c>
      <c r="F203" s="221" t="s">
        <v>340</v>
      </c>
      <c r="G203" s="222" t="s">
        <v>134</v>
      </c>
      <c r="H203" s="223">
        <v>188</v>
      </c>
      <c r="I203" s="224"/>
      <c r="J203" s="225">
        <f>ROUND(I203*H203,2)</f>
        <v>0</v>
      </c>
      <c r="K203" s="221" t="s">
        <v>196</v>
      </c>
      <c r="L203" s="70"/>
      <c r="M203" s="226" t="s">
        <v>33</v>
      </c>
      <c r="N203" s="227" t="s">
        <v>47</v>
      </c>
      <c r="O203" s="45"/>
      <c r="P203" s="228">
        <f>O203*H203</f>
        <v>0</v>
      </c>
      <c r="Q203" s="228">
        <v>0.00034000000000000002</v>
      </c>
      <c r="R203" s="228">
        <f>Q203*H203</f>
        <v>0.063920000000000005</v>
      </c>
      <c r="S203" s="228">
        <v>0</v>
      </c>
      <c r="T203" s="229">
        <f>S203*H203</f>
        <v>0</v>
      </c>
      <c r="AR203" s="22" t="s">
        <v>136</v>
      </c>
      <c r="AT203" s="22" t="s">
        <v>131</v>
      </c>
      <c r="AU203" s="22" t="s">
        <v>145</v>
      </c>
      <c r="AY203" s="22" t="s">
        <v>128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22" t="s">
        <v>84</v>
      </c>
      <c r="BK203" s="230">
        <f>ROUND(I203*H203,2)</f>
        <v>0</v>
      </c>
      <c r="BL203" s="22" t="s">
        <v>136</v>
      </c>
      <c r="BM203" s="22" t="s">
        <v>341</v>
      </c>
    </row>
    <row r="204" s="1" customFormat="1">
      <c r="B204" s="44"/>
      <c r="C204" s="72"/>
      <c r="D204" s="231" t="s">
        <v>138</v>
      </c>
      <c r="E204" s="72"/>
      <c r="F204" s="232" t="s">
        <v>342</v>
      </c>
      <c r="G204" s="72"/>
      <c r="H204" s="72"/>
      <c r="I204" s="189"/>
      <c r="J204" s="72"/>
      <c r="K204" s="72"/>
      <c r="L204" s="70"/>
      <c r="M204" s="233"/>
      <c r="N204" s="45"/>
      <c r="O204" s="45"/>
      <c r="P204" s="45"/>
      <c r="Q204" s="45"/>
      <c r="R204" s="45"/>
      <c r="S204" s="45"/>
      <c r="T204" s="93"/>
      <c r="AT204" s="22" t="s">
        <v>138</v>
      </c>
      <c r="AU204" s="22" t="s">
        <v>145</v>
      </c>
    </row>
    <row r="205" s="11" customFormat="1">
      <c r="B205" s="234"/>
      <c r="C205" s="235"/>
      <c r="D205" s="231" t="s">
        <v>143</v>
      </c>
      <c r="E205" s="236" t="s">
        <v>33</v>
      </c>
      <c r="F205" s="237" t="s">
        <v>343</v>
      </c>
      <c r="G205" s="235"/>
      <c r="H205" s="238">
        <v>188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AT205" s="244" t="s">
        <v>143</v>
      </c>
      <c r="AU205" s="244" t="s">
        <v>145</v>
      </c>
      <c r="AV205" s="11" t="s">
        <v>86</v>
      </c>
      <c r="AW205" s="11" t="s">
        <v>39</v>
      </c>
      <c r="AX205" s="11" t="s">
        <v>84</v>
      </c>
      <c r="AY205" s="244" t="s">
        <v>128</v>
      </c>
    </row>
    <row r="206" s="1" customFormat="1" ht="38.25" customHeight="1">
      <c r="B206" s="44"/>
      <c r="C206" s="219" t="s">
        <v>344</v>
      </c>
      <c r="D206" s="219" t="s">
        <v>131</v>
      </c>
      <c r="E206" s="220" t="s">
        <v>345</v>
      </c>
      <c r="F206" s="221" t="s">
        <v>346</v>
      </c>
      <c r="G206" s="222" t="s">
        <v>134</v>
      </c>
      <c r="H206" s="223">
        <v>218</v>
      </c>
      <c r="I206" s="224"/>
      <c r="J206" s="225">
        <f>ROUND(I206*H206,2)</f>
        <v>0</v>
      </c>
      <c r="K206" s="221" t="s">
        <v>135</v>
      </c>
      <c r="L206" s="70"/>
      <c r="M206" s="226" t="s">
        <v>33</v>
      </c>
      <c r="N206" s="227" t="s">
        <v>47</v>
      </c>
      <c r="O206" s="45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AR206" s="22" t="s">
        <v>136</v>
      </c>
      <c r="AT206" s="22" t="s">
        <v>131</v>
      </c>
      <c r="AU206" s="22" t="s">
        <v>145</v>
      </c>
      <c r="AY206" s="22" t="s">
        <v>128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22" t="s">
        <v>84</v>
      </c>
      <c r="BK206" s="230">
        <f>ROUND(I206*H206,2)</f>
        <v>0</v>
      </c>
      <c r="BL206" s="22" t="s">
        <v>136</v>
      </c>
      <c r="BM206" s="22" t="s">
        <v>347</v>
      </c>
    </row>
    <row r="207" s="1" customFormat="1">
      <c r="B207" s="44"/>
      <c r="C207" s="72"/>
      <c r="D207" s="231" t="s">
        <v>138</v>
      </c>
      <c r="E207" s="72"/>
      <c r="F207" s="232" t="s">
        <v>348</v>
      </c>
      <c r="G207" s="72"/>
      <c r="H207" s="72"/>
      <c r="I207" s="189"/>
      <c r="J207" s="72"/>
      <c r="K207" s="72"/>
      <c r="L207" s="70"/>
      <c r="M207" s="233"/>
      <c r="N207" s="45"/>
      <c r="O207" s="45"/>
      <c r="P207" s="45"/>
      <c r="Q207" s="45"/>
      <c r="R207" s="45"/>
      <c r="S207" s="45"/>
      <c r="T207" s="93"/>
      <c r="AT207" s="22" t="s">
        <v>138</v>
      </c>
      <c r="AU207" s="22" t="s">
        <v>145</v>
      </c>
    </row>
    <row r="208" s="11" customFormat="1">
      <c r="B208" s="234"/>
      <c r="C208" s="235"/>
      <c r="D208" s="231" t="s">
        <v>143</v>
      </c>
      <c r="E208" s="236" t="s">
        <v>33</v>
      </c>
      <c r="F208" s="237" t="s">
        <v>343</v>
      </c>
      <c r="G208" s="235"/>
      <c r="H208" s="238">
        <v>188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3"/>
      <c r="AT208" s="244" t="s">
        <v>143</v>
      </c>
      <c r="AU208" s="244" t="s">
        <v>145</v>
      </c>
      <c r="AV208" s="11" t="s">
        <v>86</v>
      </c>
      <c r="AW208" s="11" t="s">
        <v>39</v>
      </c>
      <c r="AX208" s="11" t="s">
        <v>76</v>
      </c>
      <c r="AY208" s="244" t="s">
        <v>128</v>
      </c>
    </row>
    <row r="209" s="11" customFormat="1">
      <c r="B209" s="234"/>
      <c r="C209" s="235"/>
      <c r="D209" s="231" t="s">
        <v>143</v>
      </c>
      <c r="E209" s="236" t="s">
        <v>33</v>
      </c>
      <c r="F209" s="237" t="s">
        <v>349</v>
      </c>
      <c r="G209" s="235"/>
      <c r="H209" s="238">
        <v>30</v>
      </c>
      <c r="I209" s="239"/>
      <c r="J209" s="235"/>
      <c r="K209" s="235"/>
      <c r="L209" s="240"/>
      <c r="M209" s="241"/>
      <c r="N209" s="242"/>
      <c r="O209" s="242"/>
      <c r="P209" s="242"/>
      <c r="Q209" s="242"/>
      <c r="R209" s="242"/>
      <c r="S209" s="242"/>
      <c r="T209" s="243"/>
      <c r="AT209" s="244" t="s">
        <v>143</v>
      </c>
      <c r="AU209" s="244" t="s">
        <v>145</v>
      </c>
      <c r="AV209" s="11" t="s">
        <v>86</v>
      </c>
      <c r="AW209" s="11" t="s">
        <v>39</v>
      </c>
      <c r="AX209" s="11" t="s">
        <v>76</v>
      </c>
      <c r="AY209" s="244" t="s">
        <v>128</v>
      </c>
    </row>
    <row r="210" s="12" customFormat="1">
      <c r="B210" s="245"/>
      <c r="C210" s="246"/>
      <c r="D210" s="231" t="s">
        <v>143</v>
      </c>
      <c r="E210" s="247" t="s">
        <v>33</v>
      </c>
      <c r="F210" s="248" t="s">
        <v>153</v>
      </c>
      <c r="G210" s="246"/>
      <c r="H210" s="249">
        <v>218</v>
      </c>
      <c r="I210" s="250"/>
      <c r="J210" s="246"/>
      <c r="K210" s="246"/>
      <c r="L210" s="251"/>
      <c r="M210" s="252"/>
      <c r="N210" s="253"/>
      <c r="O210" s="253"/>
      <c r="P210" s="253"/>
      <c r="Q210" s="253"/>
      <c r="R210" s="253"/>
      <c r="S210" s="253"/>
      <c r="T210" s="254"/>
      <c r="AT210" s="255" t="s">
        <v>143</v>
      </c>
      <c r="AU210" s="255" t="s">
        <v>145</v>
      </c>
      <c r="AV210" s="12" t="s">
        <v>136</v>
      </c>
      <c r="AW210" s="12" t="s">
        <v>39</v>
      </c>
      <c r="AX210" s="12" t="s">
        <v>84</v>
      </c>
      <c r="AY210" s="255" t="s">
        <v>128</v>
      </c>
    </row>
    <row r="211" s="1" customFormat="1" ht="25.5" customHeight="1">
      <c r="B211" s="44"/>
      <c r="C211" s="219" t="s">
        <v>350</v>
      </c>
      <c r="D211" s="219" t="s">
        <v>131</v>
      </c>
      <c r="E211" s="220" t="s">
        <v>351</v>
      </c>
      <c r="F211" s="221" t="s">
        <v>352</v>
      </c>
      <c r="G211" s="222" t="s">
        <v>134</v>
      </c>
      <c r="H211" s="223">
        <v>218</v>
      </c>
      <c r="I211" s="224"/>
      <c r="J211" s="225">
        <f>ROUND(I211*H211,2)</f>
        <v>0</v>
      </c>
      <c r="K211" s="221" t="s">
        <v>135</v>
      </c>
      <c r="L211" s="70"/>
      <c r="M211" s="226" t="s">
        <v>33</v>
      </c>
      <c r="N211" s="227" t="s">
        <v>47</v>
      </c>
      <c r="O211" s="45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AR211" s="22" t="s">
        <v>136</v>
      </c>
      <c r="AT211" s="22" t="s">
        <v>131</v>
      </c>
      <c r="AU211" s="22" t="s">
        <v>145</v>
      </c>
      <c r="AY211" s="22" t="s">
        <v>128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22" t="s">
        <v>84</v>
      </c>
      <c r="BK211" s="230">
        <f>ROUND(I211*H211,2)</f>
        <v>0</v>
      </c>
      <c r="BL211" s="22" t="s">
        <v>136</v>
      </c>
      <c r="BM211" s="22" t="s">
        <v>353</v>
      </c>
    </row>
    <row r="212" s="11" customFormat="1">
      <c r="B212" s="234"/>
      <c r="C212" s="235"/>
      <c r="D212" s="231" t="s">
        <v>143</v>
      </c>
      <c r="E212" s="236" t="s">
        <v>33</v>
      </c>
      <c r="F212" s="237" t="s">
        <v>343</v>
      </c>
      <c r="G212" s="235"/>
      <c r="H212" s="238">
        <v>188</v>
      </c>
      <c r="I212" s="239"/>
      <c r="J212" s="235"/>
      <c r="K212" s="235"/>
      <c r="L212" s="240"/>
      <c r="M212" s="241"/>
      <c r="N212" s="242"/>
      <c r="O212" s="242"/>
      <c r="P212" s="242"/>
      <c r="Q212" s="242"/>
      <c r="R212" s="242"/>
      <c r="S212" s="242"/>
      <c r="T212" s="243"/>
      <c r="AT212" s="244" t="s">
        <v>143</v>
      </c>
      <c r="AU212" s="244" t="s">
        <v>145</v>
      </c>
      <c r="AV212" s="11" t="s">
        <v>86</v>
      </c>
      <c r="AW212" s="11" t="s">
        <v>39</v>
      </c>
      <c r="AX212" s="11" t="s">
        <v>76</v>
      </c>
      <c r="AY212" s="244" t="s">
        <v>128</v>
      </c>
    </row>
    <row r="213" s="11" customFormat="1">
      <c r="B213" s="234"/>
      <c r="C213" s="235"/>
      <c r="D213" s="231" t="s">
        <v>143</v>
      </c>
      <c r="E213" s="236" t="s">
        <v>33</v>
      </c>
      <c r="F213" s="237" t="s">
        <v>349</v>
      </c>
      <c r="G213" s="235"/>
      <c r="H213" s="238">
        <v>30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AT213" s="244" t="s">
        <v>143</v>
      </c>
      <c r="AU213" s="244" t="s">
        <v>145</v>
      </c>
      <c r="AV213" s="11" t="s">
        <v>86</v>
      </c>
      <c r="AW213" s="11" t="s">
        <v>39</v>
      </c>
      <c r="AX213" s="11" t="s">
        <v>76</v>
      </c>
      <c r="AY213" s="244" t="s">
        <v>128</v>
      </c>
    </row>
    <row r="214" s="12" customFormat="1">
      <c r="B214" s="245"/>
      <c r="C214" s="246"/>
      <c r="D214" s="231" t="s">
        <v>143</v>
      </c>
      <c r="E214" s="247" t="s">
        <v>33</v>
      </c>
      <c r="F214" s="248" t="s">
        <v>153</v>
      </c>
      <c r="G214" s="246"/>
      <c r="H214" s="249">
        <v>218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AT214" s="255" t="s">
        <v>143</v>
      </c>
      <c r="AU214" s="255" t="s">
        <v>145</v>
      </c>
      <c r="AV214" s="12" t="s">
        <v>136</v>
      </c>
      <c r="AW214" s="12" t="s">
        <v>39</v>
      </c>
      <c r="AX214" s="12" t="s">
        <v>84</v>
      </c>
      <c r="AY214" s="255" t="s">
        <v>128</v>
      </c>
    </row>
    <row r="215" s="1" customFormat="1" ht="25.5" customHeight="1">
      <c r="B215" s="44"/>
      <c r="C215" s="219" t="s">
        <v>354</v>
      </c>
      <c r="D215" s="219" t="s">
        <v>131</v>
      </c>
      <c r="E215" s="220" t="s">
        <v>355</v>
      </c>
      <c r="F215" s="221" t="s">
        <v>356</v>
      </c>
      <c r="G215" s="222" t="s">
        <v>134</v>
      </c>
      <c r="H215" s="223">
        <v>223.363</v>
      </c>
      <c r="I215" s="224"/>
      <c r="J215" s="225">
        <f>ROUND(I215*H215,2)</f>
        <v>0</v>
      </c>
      <c r="K215" s="221" t="s">
        <v>196</v>
      </c>
      <c r="L215" s="70"/>
      <c r="M215" s="226" t="s">
        <v>33</v>
      </c>
      <c r="N215" s="227" t="s">
        <v>47</v>
      </c>
      <c r="O215" s="45"/>
      <c r="P215" s="228">
        <f>O215*H215</f>
        <v>0</v>
      </c>
      <c r="Q215" s="228">
        <v>0.10373</v>
      </c>
      <c r="R215" s="228">
        <f>Q215*H215</f>
        <v>23.169443990000001</v>
      </c>
      <c r="S215" s="228">
        <v>0</v>
      </c>
      <c r="T215" s="229">
        <f>S215*H215</f>
        <v>0</v>
      </c>
      <c r="AR215" s="22" t="s">
        <v>136</v>
      </c>
      <c r="AT215" s="22" t="s">
        <v>131</v>
      </c>
      <c r="AU215" s="22" t="s">
        <v>145</v>
      </c>
      <c r="AY215" s="22" t="s">
        <v>128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22" t="s">
        <v>84</v>
      </c>
      <c r="BK215" s="230">
        <f>ROUND(I215*H215,2)</f>
        <v>0</v>
      </c>
      <c r="BL215" s="22" t="s">
        <v>136</v>
      </c>
      <c r="BM215" s="22" t="s">
        <v>357</v>
      </c>
    </row>
    <row r="216" s="1" customFormat="1">
      <c r="B216" s="44"/>
      <c r="C216" s="72"/>
      <c r="D216" s="231" t="s">
        <v>138</v>
      </c>
      <c r="E216" s="72"/>
      <c r="F216" s="232" t="s">
        <v>358</v>
      </c>
      <c r="G216" s="72"/>
      <c r="H216" s="72"/>
      <c r="I216" s="189"/>
      <c r="J216" s="72"/>
      <c r="K216" s="72"/>
      <c r="L216" s="70"/>
      <c r="M216" s="233"/>
      <c r="N216" s="45"/>
      <c r="O216" s="45"/>
      <c r="P216" s="45"/>
      <c r="Q216" s="45"/>
      <c r="R216" s="45"/>
      <c r="S216" s="45"/>
      <c r="T216" s="93"/>
      <c r="AT216" s="22" t="s">
        <v>138</v>
      </c>
      <c r="AU216" s="22" t="s">
        <v>145</v>
      </c>
    </row>
    <row r="217" s="1" customFormat="1" ht="38.25" customHeight="1">
      <c r="B217" s="44"/>
      <c r="C217" s="219" t="s">
        <v>359</v>
      </c>
      <c r="D217" s="219" t="s">
        <v>131</v>
      </c>
      <c r="E217" s="220" t="s">
        <v>360</v>
      </c>
      <c r="F217" s="221" t="s">
        <v>361</v>
      </c>
      <c r="G217" s="222" t="s">
        <v>276</v>
      </c>
      <c r="H217" s="223">
        <v>4</v>
      </c>
      <c r="I217" s="224"/>
      <c r="J217" s="225">
        <f>ROUND(I217*H217,2)</f>
        <v>0</v>
      </c>
      <c r="K217" s="221" t="s">
        <v>135</v>
      </c>
      <c r="L217" s="70"/>
      <c r="M217" s="226" t="s">
        <v>33</v>
      </c>
      <c r="N217" s="227" t="s">
        <v>47</v>
      </c>
      <c r="O217" s="45"/>
      <c r="P217" s="228">
        <f>O217*H217</f>
        <v>0</v>
      </c>
      <c r="Q217" s="228">
        <v>0.42604999999999998</v>
      </c>
      <c r="R217" s="228">
        <f>Q217*H217</f>
        <v>1.7041999999999999</v>
      </c>
      <c r="S217" s="228">
        <v>0</v>
      </c>
      <c r="T217" s="229">
        <f>S217*H217</f>
        <v>0</v>
      </c>
      <c r="AR217" s="22" t="s">
        <v>136</v>
      </c>
      <c r="AT217" s="22" t="s">
        <v>131</v>
      </c>
      <c r="AU217" s="22" t="s">
        <v>145</v>
      </c>
      <c r="AY217" s="22" t="s">
        <v>128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22" t="s">
        <v>84</v>
      </c>
      <c r="BK217" s="230">
        <f>ROUND(I217*H217,2)</f>
        <v>0</v>
      </c>
      <c r="BL217" s="22" t="s">
        <v>136</v>
      </c>
      <c r="BM217" s="22" t="s">
        <v>362</v>
      </c>
    </row>
    <row r="218" s="1" customFormat="1">
      <c r="B218" s="44"/>
      <c r="C218" s="72"/>
      <c r="D218" s="231" t="s">
        <v>138</v>
      </c>
      <c r="E218" s="72"/>
      <c r="F218" s="232" t="s">
        <v>363</v>
      </c>
      <c r="G218" s="72"/>
      <c r="H218" s="72"/>
      <c r="I218" s="189"/>
      <c r="J218" s="72"/>
      <c r="K218" s="72"/>
      <c r="L218" s="70"/>
      <c r="M218" s="233"/>
      <c r="N218" s="45"/>
      <c r="O218" s="45"/>
      <c r="P218" s="45"/>
      <c r="Q218" s="45"/>
      <c r="R218" s="45"/>
      <c r="S218" s="45"/>
      <c r="T218" s="93"/>
      <c r="AT218" s="22" t="s">
        <v>138</v>
      </c>
      <c r="AU218" s="22" t="s">
        <v>145</v>
      </c>
    </row>
    <row r="219" s="1" customFormat="1" ht="16.5" customHeight="1">
      <c r="B219" s="44"/>
      <c r="C219" s="256" t="s">
        <v>364</v>
      </c>
      <c r="D219" s="256" t="s">
        <v>248</v>
      </c>
      <c r="E219" s="257" t="s">
        <v>365</v>
      </c>
      <c r="F219" s="258" t="s">
        <v>366</v>
      </c>
      <c r="G219" s="259" t="s">
        <v>276</v>
      </c>
      <c r="H219" s="260">
        <v>4</v>
      </c>
      <c r="I219" s="261"/>
      <c r="J219" s="262">
        <f>ROUND(I219*H219,2)</f>
        <v>0</v>
      </c>
      <c r="K219" s="258" t="s">
        <v>135</v>
      </c>
      <c r="L219" s="263"/>
      <c r="M219" s="264" t="s">
        <v>33</v>
      </c>
      <c r="N219" s="265" t="s">
        <v>47</v>
      </c>
      <c r="O219" s="45"/>
      <c r="P219" s="228">
        <f>O219*H219</f>
        <v>0</v>
      </c>
      <c r="Q219" s="228">
        <v>0.13400000000000001</v>
      </c>
      <c r="R219" s="228">
        <f>Q219*H219</f>
        <v>0.53600000000000003</v>
      </c>
      <c r="S219" s="228">
        <v>0</v>
      </c>
      <c r="T219" s="229">
        <f>S219*H219</f>
        <v>0</v>
      </c>
      <c r="AR219" s="22" t="s">
        <v>180</v>
      </c>
      <c r="AT219" s="22" t="s">
        <v>248</v>
      </c>
      <c r="AU219" s="22" t="s">
        <v>145</v>
      </c>
      <c r="AY219" s="22" t="s">
        <v>128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22" t="s">
        <v>84</v>
      </c>
      <c r="BK219" s="230">
        <f>ROUND(I219*H219,2)</f>
        <v>0</v>
      </c>
      <c r="BL219" s="22" t="s">
        <v>136</v>
      </c>
      <c r="BM219" s="22" t="s">
        <v>367</v>
      </c>
    </row>
    <row r="220" s="10" customFormat="1" ht="29.88" customHeight="1">
      <c r="B220" s="203"/>
      <c r="C220" s="204"/>
      <c r="D220" s="205" t="s">
        <v>75</v>
      </c>
      <c r="E220" s="217" t="s">
        <v>368</v>
      </c>
      <c r="F220" s="217" t="s">
        <v>369</v>
      </c>
      <c r="G220" s="204"/>
      <c r="H220" s="204"/>
      <c r="I220" s="207"/>
      <c r="J220" s="218">
        <f>BK220</f>
        <v>0</v>
      </c>
      <c r="K220" s="204"/>
      <c r="L220" s="209"/>
      <c r="M220" s="210"/>
      <c r="N220" s="211"/>
      <c r="O220" s="211"/>
      <c r="P220" s="212">
        <f>SUM(P221:P222)</f>
        <v>0</v>
      </c>
      <c r="Q220" s="211"/>
      <c r="R220" s="212">
        <f>SUM(R221:R222)</f>
        <v>0</v>
      </c>
      <c r="S220" s="211"/>
      <c r="T220" s="213">
        <f>SUM(T221:T222)</f>
        <v>0</v>
      </c>
      <c r="AR220" s="214" t="s">
        <v>84</v>
      </c>
      <c r="AT220" s="215" t="s">
        <v>75</v>
      </c>
      <c r="AU220" s="215" t="s">
        <v>84</v>
      </c>
      <c r="AY220" s="214" t="s">
        <v>128</v>
      </c>
      <c r="BK220" s="216">
        <f>SUM(BK221:BK222)</f>
        <v>0</v>
      </c>
    </row>
    <row r="221" s="1" customFormat="1" ht="25.5" customHeight="1">
      <c r="B221" s="44"/>
      <c r="C221" s="219" t="s">
        <v>370</v>
      </c>
      <c r="D221" s="219" t="s">
        <v>131</v>
      </c>
      <c r="E221" s="220" t="s">
        <v>371</v>
      </c>
      <c r="F221" s="221" t="s">
        <v>372</v>
      </c>
      <c r="G221" s="222" t="s">
        <v>300</v>
      </c>
      <c r="H221" s="223">
        <v>45.323</v>
      </c>
      <c r="I221" s="224"/>
      <c r="J221" s="225">
        <f>ROUND(I221*H221,2)</f>
        <v>0</v>
      </c>
      <c r="K221" s="221" t="s">
        <v>196</v>
      </c>
      <c r="L221" s="70"/>
      <c r="M221" s="226" t="s">
        <v>33</v>
      </c>
      <c r="N221" s="227" t="s">
        <v>47</v>
      </c>
      <c r="O221" s="45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AR221" s="22" t="s">
        <v>136</v>
      </c>
      <c r="AT221" s="22" t="s">
        <v>131</v>
      </c>
      <c r="AU221" s="22" t="s">
        <v>86</v>
      </c>
      <c r="AY221" s="22" t="s">
        <v>128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22" t="s">
        <v>84</v>
      </c>
      <c r="BK221" s="230">
        <f>ROUND(I221*H221,2)</f>
        <v>0</v>
      </c>
      <c r="BL221" s="22" t="s">
        <v>136</v>
      </c>
      <c r="BM221" s="22" t="s">
        <v>373</v>
      </c>
    </row>
    <row r="222" s="1" customFormat="1">
      <c r="B222" s="44"/>
      <c r="C222" s="72"/>
      <c r="D222" s="231" t="s">
        <v>138</v>
      </c>
      <c r="E222" s="72"/>
      <c r="F222" s="232" t="s">
        <v>374</v>
      </c>
      <c r="G222" s="72"/>
      <c r="H222" s="72"/>
      <c r="I222" s="189"/>
      <c r="J222" s="72"/>
      <c r="K222" s="72"/>
      <c r="L222" s="70"/>
      <c r="M222" s="266"/>
      <c r="N222" s="267"/>
      <c r="O222" s="267"/>
      <c r="P222" s="267"/>
      <c r="Q222" s="267"/>
      <c r="R222" s="267"/>
      <c r="S222" s="267"/>
      <c r="T222" s="268"/>
      <c r="AT222" s="22" t="s">
        <v>138</v>
      </c>
      <c r="AU222" s="22" t="s">
        <v>86</v>
      </c>
    </row>
    <row r="223" s="1" customFormat="1" ht="6.96" customHeight="1">
      <c r="B223" s="65"/>
      <c r="C223" s="66"/>
      <c r="D223" s="66"/>
      <c r="E223" s="66"/>
      <c r="F223" s="66"/>
      <c r="G223" s="66"/>
      <c r="H223" s="66"/>
      <c r="I223" s="164"/>
      <c r="J223" s="66"/>
      <c r="K223" s="66"/>
      <c r="L223" s="70"/>
    </row>
  </sheetData>
  <sheetProtection sheet="1" autoFilter="0" formatColumns="0" formatRows="0" objects="1" scenarios="1" spinCount="100000" saltValue="KPiRxAb+oKY+e4w62Hx9jgxph4Gmfmncy6GIfhy71Ejd6nicwRLzAdB0gfPIno0/tVhoUuK8KEetkyPihFTHqA==" hashValue="pzqmLlMqLSgdCTYMbOjvb4VxkkPmkt67TF9ooOS3sArAE2mxVu5H5dZcuWSVq3eqKZ/wyW8ZEyp8JYdbqDEaxQ==" algorithmName="SHA-512" password="CC35"/>
  <autoFilter ref="C81:K222"/>
  <mergeCells count="10">
    <mergeCell ref="E7:H7"/>
    <mergeCell ref="E9:H9"/>
    <mergeCell ref="E24:H24"/>
    <mergeCell ref="E45:H45"/>
    <mergeCell ref="E47:H47"/>
    <mergeCell ref="J51:J52"/>
    <mergeCell ref="E72:H72"/>
    <mergeCell ref="E74:H74"/>
    <mergeCell ref="G1:H1"/>
    <mergeCell ref="L2:V2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93</v>
      </c>
      <c r="G1" s="137" t="s">
        <v>94</v>
      </c>
      <c r="H1" s="137"/>
      <c r="I1" s="138"/>
      <c r="J1" s="137" t="s">
        <v>95</v>
      </c>
      <c r="K1" s="136" t="s">
        <v>96</v>
      </c>
      <c r="L1" s="137" t="s">
        <v>97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89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86</v>
      </c>
    </row>
    <row r="4" ht="36.96" customHeight="1">
      <c r="B4" s="26"/>
      <c r="C4" s="27"/>
      <c r="D4" s="28" t="s">
        <v>98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Točna pro vozidla údržby silnic na silnici III/214 16, Horní Lipina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99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375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23</v>
      </c>
      <c r="K11" s="49"/>
    </row>
    <row r="12" s="1" customFormat="1" ht="14.4" customHeight="1">
      <c r="B12" s="44"/>
      <c r="C12" s="45"/>
      <c r="D12" s="38" t="s">
        <v>24</v>
      </c>
      <c r="E12" s="45"/>
      <c r="F12" s="33" t="s">
        <v>25</v>
      </c>
      <c r="G12" s="45"/>
      <c r="H12" s="45"/>
      <c r="I12" s="144" t="s">
        <v>26</v>
      </c>
      <c r="J12" s="145" t="str">
        <f>'Rekapitulace stavby'!AN8</f>
        <v>25. 10. 2018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28</v>
      </c>
      <c r="E14" s="45"/>
      <c r="F14" s="45"/>
      <c r="G14" s="45"/>
      <c r="H14" s="45"/>
      <c r="I14" s="144" t="s">
        <v>29</v>
      </c>
      <c r="J14" s="33" t="s">
        <v>30</v>
      </c>
      <c r="K14" s="49"/>
    </row>
    <row r="15" s="1" customFormat="1" ht="18" customHeight="1">
      <c r="B15" s="44"/>
      <c r="C15" s="45"/>
      <c r="D15" s="45"/>
      <c r="E15" s="33" t="s">
        <v>31</v>
      </c>
      <c r="F15" s="45"/>
      <c r="G15" s="45"/>
      <c r="H15" s="45"/>
      <c r="I15" s="144" t="s">
        <v>32</v>
      </c>
      <c r="J15" s="33" t="s">
        <v>33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34</v>
      </c>
      <c r="E17" s="45"/>
      <c r="F17" s="45"/>
      <c r="G17" s="45"/>
      <c r="H17" s="45"/>
      <c r="I17" s="144" t="s">
        <v>29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32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36</v>
      </c>
      <c r="E20" s="45"/>
      <c r="F20" s="45"/>
      <c r="G20" s="45"/>
      <c r="H20" s="45"/>
      <c r="I20" s="144" t="s">
        <v>29</v>
      </c>
      <c r="J20" s="33" t="s">
        <v>37</v>
      </c>
      <c r="K20" s="49"/>
    </row>
    <row r="21" s="1" customFormat="1" ht="18" customHeight="1">
      <c r="B21" s="44"/>
      <c r="C21" s="45"/>
      <c r="D21" s="45"/>
      <c r="E21" s="33" t="s">
        <v>38</v>
      </c>
      <c r="F21" s="45"/>
      <c r="G21" s="45"/>
      <c r="H21" s="45"/>
      <c r="I21" s="144" t="s">
        <v>32</v>
      </c>
      <c r="J21" s="33" t="s">
        <v>33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40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33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42</v>
      </c>
      <c r="E27" s="45"/>
      <c r="F27" s="45"/>
      <c r="G27" s="45"/>
      <c r="H27" s="45"/>
      <c r="I27" s="142"/>
      <c r="J27" s="153">
        <f>ROUND(J82,2)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44</v>
      </c>
      <c r="G29" s="45"/>
      <c r="H29" s="45"/>
      <c r="I29" s="154" t="s">
        <v>43</v>
      </c>
      <c r="J29" s="50" t="s">
        <v>45</v>
      </c>
      <c r="K29" s="49"/>
    </row>
    <row r="30" s="1" customFormat="1" ht="14.4" customHeight="1">
      <c r="B30" s="44"/>
      <c r="C30" s="45"/>
      <c r="D30" s="53" t="s">
        <v>46</v>
      </c>
      <c r="E30" s="53" t="s">
        <v>47</v>
      </c>
      <c r="F30" s="155">
        <f>ROUND(SUM(BE82:BE237), 2)</f>
        <v>0</v>
      </c>
      <c r="G30" s="45"/>
      <c r="H30" s="45"/>
      <c r="I30" s="156">
        <v>0.20999999999999999</v>
      </c>
      <c r="J30" s="155">
        <f>ROUND(ROUND((SUM(BE82:BE237)), 2)*I30, 2)</f>
        <v>0</v>
      </c>
      <c r="K30" s="49"/>
    </row>
    <row r="31" s="1" customFormat="1" ht="14.4" customHeight="1">
      <c r="B31" s="44"/>
      <c r="C31" s="45"/>
      <c r="D31" s="45"/>
      <c r="E31" s="53" t="s">
        <v>48</v>
      </c>
      <c r="F31" s="155">
        <f>ROUND(SUM(BF82:BF237), 2)</f>
        <v>0</v>
      </c>
      <c r="G31" s="45"/>
      <c r="H31" s="45"/>
      <c r="I31" s="156">
        <v>0.14999999999999999</v>
      </c>
      <c r="J31" s="155">
        <f>ROUND(ROUND((SUM(BF82:BF237)),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49</v>
      </c>
      <c r="F32" s="155">
        <f>ROUND(SUM(BG82:BG237),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50</v>
      </c>
      <c r="F33" s="155">
        <f>ROUND(SUM(BH82:BH237),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51</v>
      </c>
      <c r="F34" s="155">
        <f>ROUND(SUM(BI82:BI237),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52</v>
      </c>
      <c r="E36" s="96"/>
      <c r="F36" s="96"/>
      <c r="G36" s="159" t="s">
        <v>53</v>
      </c>
      <c r="H36" s="160" t="s">
        <v>54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101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Točna pro vozidla údržby silnic na silnici III/214 16, Horní Lipina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99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SO 102 - Oprava krytu vozovky na silnici III/21416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24</v>
      </c>
      <c r="D49" s="45"/>
      <c r="E49" s="45"/>
      <c r="F49" s="33" t="str">
        <f>F12</f>
        <v>Lipová - Horní Lipina</v>
      </c>
      <c r="G49" s="45"/>
      <c r="H49" s="45"/>
      <c r="I49" s="144" t="s">
        <v>26</v>
      </c>
      <c r="J49" s="145" t="str">
        <f>IF(J12="","",J12)</f>
        <v>25. 10. 2018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28</v>
      </c>
      <c r="D51" s="45"/>
      <c r="E51" s="45"/>
      <c r="F51" s="33" t="str">
        <f>E15</f>
        <v>KSÚS KK p.o., Chebská 282, 356 01 Sokolov</v>
      </c>
      <c r="G51" s="45"/>
      <c r="H51" s="45"/>
      <c r="I51" s="144" t="s">
        <v>36</v>
      </c>
      <c r="J51" s="42" t="str">
        <f>E21</f>
        <v>DSVA, s.r.o. - Ing. Petr Král, Jozef Turza</v>
      </c>
      <c r="K51" s="49"/>
    </row>
    <row r="52" s="1" customFormat="1" ht="14.4" customHeight="1">
      <c r="B52" s="44"/>
      <c r="C52" s="38" t="s">
        <v>34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102</v>
      </c>
      <c r="D54" s="157"/>
      <c r="E54" s="157"/>
      <c r="F54" s="157"/>
      <c r="G54" s="157"/>
      <c r="H54" s="157"/>
      <c r="I54" s="171"/>
      <c r="J54" s="172" t="s">
        <v>103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104</v>
      </c>
      <c r="D56" s="45"/>
      <c r="E56" s="45"/>
      <c r="F56" s="45"/>
      <c r="G56" s="45"/>
      <c r="H56" s="45"/>
      <c r="I56" s="142"/>
      <c r="J56" s="153">
        <f>J82</f>
        <v>0</v>
      </c>
      <c r="K56" s="49"/>
      <c r="AU56" s="22" t="s">
        <v>105</v>
      </c>
    </row>
    <row r="57" s="7" customFormat="1" ht="24.96" customHeight="1">
      <c r="B57" s="175"/>
      <c r="C57" s="176"/>
      <c r="D57" s="177" t="s">
        <v>106</v>
      </c>
      <c r="E57" s="178"/>
      <c r="F57" s="178"/>
      <c r="G57" s="178"/>
      <c r="H57" s="178"/>
      <c r="I57" s="179"/>
      <c r="J57" s="180">
        <f>J83</f>
        <v>0</v>
      </c>
      <c r="K57" s="181"/>
    </row>
    <row r="58" s="8" customFormat="1" ht="19.92" customHeight="1">
      <c r="B58" s="182"/>
      <c r="C58" s="183"/>
      <c r="D58" s="184" t="s">
        <v>107</v>
      </c>
      <c r="E58" s="185"/>
      <c r="F58" s="185"/>
      <c r="G58" s="185"/>
      <c r="H58" s="185"/>
      <c r="I58" s="186"/>
      <c r="J58" s="187">
        <f>J84</f>
        <v>0</v>
      </c>
      <c r="K58" s="188"/>
    </row>
    <row r="59" s="8" customFormat="1" ht="19.92" customHeight="1">
      <c r="B59" s="182"/>
      <c r="C59" s="183"/>
      <c r="D59" s="184" t="s">
        <v>108</v>
      </c>
      <c r="E59" s="185"/>
      <c r="F59" s="185"/>
      <c r="G59" s="185"/>
      <c r="H59" s="185"/>
      <c r="I59" s="186"/>
      <c r="J59" s="187">
        <f>J130</f>
        <v>0</v>
      </c>
      <c r="K59" s="188"/>
    </row>
    <row r="60" s="8" customFormat="1" ht="19.92" customHeight="1">
      <c r="B60" s="182"/>
      <c r="C60" s="183"/>
      <c r="D60" s="184" t="s">
        <v>109</v>
      </c>
      <c r="E60" s="185"/>
      <c r="F60" s="185"/>
      <c r="G60" s="185"/>
      <c r="H60" s="185"/>
      <c r="I60" s="186"/>
      <c r="J60" s="187">
        <f>J158</f>
        <v>0</v>
      </c>
      <c r="K60" s="188"/>
    </row>
    <row r="61" s="8" customFormat="1" ht="14.88" customHeight="1">
      <c r="B61" s="182"/>
      <c r="C61" s="183"/>
      <c r="D61" s="184" t="s">
        <v>110</v>
      </c>
      <c r="E61" s="185"/>
      <c r="F61" s="185"/>
      <c r="G61" s="185"/>
      <c r="H61" s="185"/>
      <c r="I61" s="186"/>
      <c r="J61" s="187">
        <f>J188</f>
        <v>0</v>
      </c>
      <c r="K61" s="188"/>
    </row>
    <row r="62" s="8" customFormat="1" ht="19.92" customHeight="1">
      <c r="B62" s="182"/>
      <c r="C62" s="183"/>
      <c r="D62" s="184" t="s">
        <v>111</v>
      </c>
      <c r="E62" s="185"/>
      <c r="F62" s="185"/>
      <c r="G62" s="185"/>
      <c r="H62" s="185"/>
      <c r="I62" s="186"/>
      <c r="J62" s="187">
        <f>J235</f>
        <v>0</v>
      </c>
      <c r="K62" s="188"/>
    </row>
    <row r="63" s="1" customFormat="1" ht="21.84" customHeight="1">
      <c r="B63" s="44"/>
      <c r="C63" s="45"/>
      <c r="D63" s="45"/>
      <c r="E63" s="45"/>
      <c r="F63" s="45"/>
      <c r="G63" s="45"/>
      <c r="H63" s="45"/>
      <c r="I63" s="142"/>
      <c r="J63" s="45"/>
      <c r="K63" s="49"/>
    </row>
    <row r="64" s="1" customFormat="1" ht="6.96" customHeight="1">
      <c r="B64" s="65"/>
      <c r="C64" s="66"/>
      <c r="D64" s="66"/>
      <c r="E64" s="66"/>
      <c r="F64" s="66"/>
      <c r="G64" s="66"/>
      <c r="H64" s="66"/>
      <c r="I64" s="164"/>
      <c r="J64" s="66"/>
      <c r="K64" s="67"/>
    </row>
    <row r="68" s="1" customFormat="1" ht="6.96" customHeight="1">
      <c r="B68" s="68"/>
      <c r="C68" s="69"/>
      <c r="D68" s="69"/>
      <c r="E68" s="69"/>
      <c r="F68" s="69"/>
      <c r="G68" s="69"/>
      <c r="H68" s="69"/>
      <c r="I68" s="167"/>
      <c r="J68" s="69"/>
      <c r="K68" s="69"/>
      <c r="L68" s="70"/>
    </row>
    <row r="69" s="1" customFormat="1" ht="36.96" customHeight="1">
      <c r="B69" s="44"/>
      <c r="C69" s="71" t="s">
        <v>112</v>
      </c>
      <c r="D69" s="72"/>
      <c r="E69" s="72"/>
      <c r="F69" s="72"/>
      <c r="G69" s="72"/>
      <c r="H69" s="72"/>
      <c r="I69" s="189"/>
      <c r="J69" s="72"/>
      <c r="K69" s="72"/>
      <c r="L69" s="70"/>
    </row>
    <row r="70" s="1" customFormat="1" ht="6.96" customHeight="1">
      <c r="B70" s="44"/>
      <c r="C70" s="72"/>
      <c r="D70" s="72"/>
      <c r="E70" s="72"/>
      <c r="F70" s="72"/>
      <c r="G70" s="72"/>
      <c r="H70" s="72"/>
      <c r="I70" s="189"/>
      <c r="J70" s="72"/>
      <c r="K70" s="72"/>
      <c r="L70" s="70"/>
    </row>
    <row r="71" s="1" customFormat="1" ht="14.4" customHeight="1">
      <c r="B71" s="44"/>
      <c r="C71" s="74" t="s">
        <v>18</v>
      </c>
      <c r="D71" s="72"/>
      <c r="E71" s="72"/>
      <c r="F71" s="72"/>
      <c r="G71" s="72"/>
      <c r="H71" s="72"/>
      <c r="I71" s="189"/>
      <c r="J71" s="72"/>
      <c r="K71" s="72"/>
      <c r="L71" s="70"/>
    </row>
    <row r="72" s="1" customFormat="1" ht="16.5" customHeight="1">
      <c r="B72" s="44"/>
      <c r="C72" s="72"/>
      <c r="D72" s="72"/>
      <c r="E72" s="190" t="str">
        <f>E7</f>
        <v>Točna pro vozidla údržby silnic na silnici III/214 16, Horní Lipina</v>
      </c>
      <c r="F72" s="74"/>
      <c r="G72" s="74"/>
      <c r="H72" s="74"/>
      <c r="I72" s="189"/>
      <c r="J72" s="72"/>
      <c r="K72" s="72"/>
      <c r="L72" s="70"/>
    </row>
    <row r="73" s="1" customFormat="1" ht="14.4" customHeight="1">
      <c r="B73" s="44"/>
      <c r="C73" s="74" t="s">
        <v>99</v>
      </c>
      <c r="D73" s="72"/>
      <c r="E73" s="72"/>
      <c r="F73" s="72"/>
      <c r="G73" s="72"/>
      <c r="H73" s="72"/>
      <c r="I73" s="189"/>
      <c r="J73" s="72"/>
      <c r="K73" s="72"/>
      <c r="L73" s="70"/>
    </row>
    <row r="74" s="1" customFormat="1" ht="17.25" customHeight="1">
      <c r="B74" s="44"/>
      <c r="C74" s="72"/>
      <c r="D74" s="72"/>
      <c r="E74" s="80" t="str">
        <f>E9</f>
        <v>SO 102 - Oprava krytu vozovky na silnici III/21416</v>
      </c>
      <c r="F74" s="72"/>
      <c r="G74" s="72"/>
      <c r="H74" s="72"/>
      <c r="I74" s="189"/>
      <c r="J74" s="72"/>
      <c r="K74" s="72"/>
      <c r="L74" s="70"/>
    </row>
    <row r="75" s="1" customFormat="1" ht="6.96" customHeight="1">
      <c r="B75" s="44"/>
      <c r="C75" s="72"/>
      <c r="D75" s="72"/>
      <c r="E75" s="72"/>
      <c r="F75" s="72"/>
      <c r="G75" s="72"/>
      <c r="H75" s="72"/>
      <c r="I75" s="189"/>
      <c r="J75" s="72"/>
      <c r="K75" s="72"/>
      <c r="L75" s="70"/>
    </row>
    <row r="76" s="1" customFormat="1" ht="18" customHeight="1">
      <c r="B76" s="44"/>
      <c r="C76" s="74" t="s">
        <v>24</v>
      </c>
      <c r="D76" s="72"/>
      <c r="E76" s="72"/>
      <c r="F76" s="191" t="str">
        <f>F12</f>
        <v>Lipová - Horní Lipina</v>
      </c>
      <c r="G76" s="72"/>
      <c r="H76" s="72"/>
      <c r="I76" s="192" t="s">
        <v>26</v>
      </c>
      <c r="J76" s="83" t="str">
        <f>IF(J12="","",J12)</f>
        <v>25. 10. 2018</v>
      </c>
      <c r="K76" s="72"/>
      <c r="L76" s="70"/>
    </row>
    <row r="77" s="1" customFormat="1" ht="6.96" customHeight="1">
      <c r="B77" s="44"/>
      <c r="C77" s="72"/>
      <c r="D77" s="72"/>
      <c r="E77" s="72"/>
      <c r="F77" s="72"/>
      <c r="G77" s="72"/>
      <c r="H77" s="72"/>
      <c r="I77" s="189"/>
      <c r="J77" s="72"/>
      <c r="K77" s="72"/>
      <c r="L77" s="70"/>
    </row>
    <row r="78" s="1" customFormat="1">
      <c r="B78" s="44"/>
      <c r="C78" s="74" t="s">
        <v>28</v>
      </c>
      <c r="D78" s="72"/>
      <c r="E78" s="72"/>
      <c r="F78" s="191" t="str">
        <f>E15</f>
        <v>KSÚS KK p.o., Chebská 282, 356 01 Sokolov</v>
      </c>
      <c r="G78" s="72"/>
      <c r="H78" s="72"/>
      <c r="I78" s="192" t="s">
        <v>36</v>
      </c>
      <c r="J78" s="191" t="str">
        <f>E21</f>
        <v>DSVA, s.r.o. - Ing. Petr Král, Jozef Turza</v>
      </c>
      <c r="K78" s="72"/>
      <c r="L78" s="70"/>
    </row>
    <row r="79" s="1" customFormat="1" ht="14.4" customHeight="1">
      <c r="B79" s="44"/>
      <c r="C79" s="74" t="s">
        <v>34</v>
      </c>
      <c r="D79" s="72"/>
      <c r="E79" s="72"/>
      <c r="F79" s="191" t="str">
        <f>IF(E18="","",E18)</f>
        <v/>
      </c>
      <c r="G79" s="72"/>
      <c r="H79" s="72"/>
      <c r="I79" s="189"/>
      <c r="J79" s="72"/>
      <c r="K79" s="72"/>
      <c r="L79" s="70"/>
    </row>
    <row r="80" s="1" customFormat="1" ht="10.32" customHeight="1">
      <c r="B80" s="44"/>
      <c r="C80" s="72"/>
      <c r="D80" s="72"/>
      <c r="E80" s="72"/>
      <c r="F80" s="72"/>
      <c r="G80" s="72"/>
      <c r="H80" s="72"/>
      <c r="I80" s="189"/>
      <c r="J80" s="72"/>
      <c r="K80" s="72"/>
      <c r="L80" s="70"/>
    </row>
    <row r="81" s="9" customFormat="1" ht="29.28" customHeight="1">
      <c r="B81" s="193"/>
      <c r="C81" s="194" t="s">
        <v>113</v>
      </c>
      <c r="D81" s="195" t="s">
        <v>61</v>
      </c>
      <c r="E81" s="195" t="s">
        <v>57</v>
      </c>
      <c r="F81" s="195" t="s">
        <v>114</v>
      </c>
      <c r="G81" s="195" t="s">
        <v>115</v>
      </c>
      <c r="H81" s="195" t="s">
        <v>116</v>
      </c>
      <c r="I81" s="196" t="s">
        <v>117</v>
      </c>
      <c r="J81" s="195" t="s">
        <v>103</v>
      </c>
      <c r="K81" s="197" t="s">
        <v>118</v>
      </c>
      <c r="L81" s="198"/>
      <c r="M81" s="100" t="s">
        <v>119</v>
      </c>
      <c r="N81" s="101" t="s">
        <v>46</v>
      </c>
      <c r="O81" s="101" t="s">
        <v>120</v>
      </c>
      <c r="P81" s="101" t="s">
        <v>121</v>
      </c>
      <c r="Q81" s="101" t="s">
        <v>122</v>
      </c>
      <c r="R81" s="101" t="s">
        <v>123</v>
      </c>
      <c r="S81" s="101" t="s">
        <v>124</v>
      </c>
      <c r="T81" s="102" t="s">
        <v>125</v>
      </c>
    </row>
    <row r="82" s="1" customFormat="1" ht="29.28" customHeight="1">
      <c r="B82" s="44"/>
      <c r="C82" s="106" t="s">
        <v>104</v>
      </c>
      <c r="D82" s="72"/>
      <c r="E82" s="72"/>
      <c r="F82" s="72"/>
      <c r="G82" s="72"/>
      <c r="H82" s="72"/>
      <c r="I82" s="189"/>
      <c r="J82" s="199">
        <f>BK82</f>
        <v>0</v>
      </c>
      <c r="K82" s="72"/>
      <c r="L82" s="70"/>
      <c r="M82" s="103"/>
      <c r="N82" s="104"/>
      <c r="O82" s="104"/>
      <c r="P82" s="200">
        <f>P83</f>
        <v>0</v>
      </c>
      <c r="Q82" s="104"/>
      <c r="R82" s="200">
        <f>R83</f>
        <v>98.183594999999997</v>
      </c>
      <c r="S82" s="104"/>
      <c r="T82" s="201">
        <f>T83</f>
        <v>191.46000000000001</v>
      </c>
      <c r="AT82" s="22" t="s">
        <v>75</v>
      </c>
      <c r="AU82" s="22" t="s">
        <v>105</v>
      </c>
      <c r="BK82" s="202">
        <f>BK83</f>
        <v>0</v>
      </c>
    </row>
    <row r="83" s="10" customFormat="1" ht="37.44001" customHeight="1">
      <c r="B83" s="203"/>
      <c r="C83" s="204"/>
      <c r="D83" s="205" t="s">
        <v>75</v>
      </c>
      <c r="E83" s="206" t="s">
        <v>126</v>
      </c>
      <c r="F83" s="206" t="s">
        <v>127</v>
      </c>
      <c r="G83" s="204"/>
      <c r="H83" s="204"/>
      <c r="I83" s="207"/>
      <c r="J83" s="208">
        <f>BK83</f>
        <v>0</v>
      </c>
      <c r="K83" s="204"/>
      <c r="L83" s="209"/>
      <c r="M83" s="210"/>
      <c r="N83" s="211"/>
      <c r="O83" s="211"/>
      <c r="P83" s="212">
        <f>P84+P130+P158+P235</f>
        <v>0</v>
      </c>
      <c r="Q83" s="211"/>
      <c r="R83" s="212">
        <f>R84+R130+R158+R235</f>
        <v>98.183594999999997</v>
      </c>
      <c r="S83" s="211"/>
      <c r="T83" s="213">
        <f>T84+T130+T158+T235</f>
        <v>191.46000000000001</v>
      </c>
      <c r="AR83" s="214" t="s">
        <v>84</v>
      </c>
      <c r="AT83" s="215" t="s">
        <v>75</v>
      </c>
      <c r="AU83" s="215" t="s">
        <v>76</v>
      </c>
      <c r="AY83" s="214" t="s">
        <v>128</v>
      </c>
      <c r="BK83" s="216">
        <f>BK84+BK130+BK158+BK235</f>
        <v>0</v>
      </c>
    </row>
    <row r="84" s="10" customFormat="1" ht="19.92" customHeight="1">
      <c r="B84" s="203"/>
      <c r="C84" s="204"/>
      <c r="D84" s="205" t="s">
        <v>75</v>
      </c>
      <c r="E84" s="217" t="s">
        <v>84</v>
      </c>
      <c r="F84" s="217" t="s">
        <v>129</v>
      </c>
      <c r="G84" s="204"/>
      <c r="H84" s="204"/>
      <c r="I84" s="207"/>
      <c r="J84" s="218">
        <f>BK84</f>
        <v>0</v>
      </c>
      <c r="K84" s="204"/>
      <c r="L84" s="209"/>
      <c r="M84" s="210"/>
      <c r="N84" s="211"/>
      <c r="O84" s="211"/>
      <c r="P84" s="212">
        <f>SUM(P85:P129)</f>
        <v>0</v>
      </c>
      <c r="Q84" s="211"/>
      <c r="R84" s="212">
        <f>SUM(R85:R129)</f>
        <v>0.00088500000000000004</v>
      </c>
      <c r="S84" s="211"/>
      <c r="T84" s="213">
        <f>SUM(T85:T129)</f>
        <v>172.60400000000001</v>
      </c>
      <c r="AR84" s="214" t="s">
        <v>84</v>
      </c>
      <c r="AT84" s="215" t="s">
        <v>75</v>
      </c>
      <c r="AU84" s="215" t="s">
        <v>84</v>
      </c>
      <c r="AY84" s="214" t="s">
        <v>128</v>
      </c>
      <c r="BK84" s="216">
        <f>SUM(BK85:BK129)</f>
        <v>0</v>
      </c>
    </row>
    <row r="85" s="1" customFormat="1" ht="38.25" customHeight="1">
      <c r="B85" s="44"/>
      <c r="C85" s="219" t="s">
        <v>130</v>
      </c>
      <c r="D85" s="219" t="s">
        <v>131</v>
      </c>
      <c r="E85" s="220" t="s">
        <v>376</v>
      </c>
      <c r="F85" s="221" t="s">
        <v>377</v>
      </c>
      <c r="G85" s="222" t="s">
        <v>134</v>
      </c>
      <c r="H85" s="223">
        <v>590</v>
      </c>
      <c r="I85" s="224"/>
      <c r="J85" s="225">
        <f>ROUND(I85*H85,2)</f>
        <v>0</v>
      </c>
      <c r="K85" s="221" t="s">
        <v>135</v>
      </c>
      <c r="L85" s="70"/>
      <c r="M85" s="226" t="s">
        <v>33</v>
      </c>
      <c r="N85" s="227" t="s">
        <v>47</v>
      </c>
      <c r="O85" s="45"/>
      <c r="P85" s="228">
        <f>O85*H85</f>
        <v>0</v>
      </c>
      <c r="Q85" s="228">
        <v>0</v>
      </c>
      <c r="R85" s="228">
        <f>Q85*H85</f>
        <v>0</v>
      </c>
      <c r="S85" s="228">
        <v>0.22</v>
      </c>
      <c r="T85" s="229">
        <f>S85*H85</f>
        <v>129.80000000000001</v>
      </c>
      <c r="AR85" s="22" t="s">
        <v>136</v>
      </c>
      <c r="AT85" s="22" t="s">
        <v>131</v>
      </c>
      <c r="AU85" s="22" t="s">
        <v>86</v>
      </c>
      <c r="AY85" s="22" t="s">
        <v>128</v>
      </c>
      <c r="BE85" s="230">
        <f>IF(N85="základní",J85,0)</f>
        <v>0</v>
      </c>
      <c r="BF85" s="230">
        <f>IF(N85="snížená",J85,0)</f>
        <v>0</v>
      </c>
      <c r="BG85" s="230">
        <f>IF(N85="zákl. přenesená",J85,0)</f>
        <v>0</v>
      </c>
      <c r="BH85" s="230">
        <f>IF(N85="sníž. přenesená",J85,0)</f>
        <v>0</v>
      </c>
      <c r="BI85" s="230">
        <f>IF(N85="nulová",J85,0)</f>
        <v>0</v>
      </c>
      <c r="BJ85" s="22" t="s">
        <v>84</v>
      </c>
      <c r="BK85" s="230">
        <f>ROUND(I85*H85,2)</f>
        <v>0</v>
      </c>
      <c r="BL85" s="22" t="s">
        <v>136</v>
      </c>
      <c r="BM85" s="22" t="s">
        <v>378</v>
      </c>
    </row>
    <row r="86" s="1" customFormat="1">
      <c r="B86" s="44"/>
      <c r="C86" s="72"/>
      <c r="D86" s="231" t="s">
        <v>138</v>
      </c>
      <c r="E86" s="72"/>
      <c r="F86" s="232" t="s">
        <v>139</v>
      </c>
      <c r="G86" s="72"/>
      <c r="H86" s="72"/>
      <c r="I86" s="189"/>
      <c r="J86" s="72"/>
      <c r="K86" s="72"/>
      <c r="L86" s="70"/>
      <c r="M86" s="233"/>
      <c r="N86" s="45"/>
      <c r="O86" s="45"/>
      <c r="P86" s="45"/>
      <c r="Q86" s="45"/>
      <c r="R86" s="45"/>
      <c r="S86" s="45"/>
      <c r="T86" s="93"/>
      <c r="AT86" s="22" t="s">
        <v>138</v>
      </c>
      <c r="AU86" s="22" t="s">
        <v>86</v>
      </c>
    </row>
    <row r="87" s="11" customFormat="1">
      <c r="B87" s="234"/>
      <c r="C87" s="235"/>
      <c r="D87" s="231" t="s">
        <v>143</v>
      </c>
      <c r="E87" s="236" t="s">
        <v>33</v>
      </c>
      <c r="F87" s="237" t="s">
        <v>379</v>
      </c>
      <c r="G87" s="235"/>
      <c r="H87" s="238">
        <v>590</v>
      </c>
      <c r="I87" s="239"/>
      <c r="J87" s="235"/>
      <c r="K87" s="235"/>
      <c r="L87" s="240"/>
      <c r="M87" s="241"/>
      <c r="N87" s="242"/>
      <c r="O87" s="242"/>
      <c r="P87" s="242"/>
      <c r="Q87" s="242"/>
      <c r="R87" s="242"/>
      <c r="S87" s="242"/>
      <c r="T87" s="243"/>
      <c r="AT87" s="244" t="s">
        <v>143</v>
      </c>
      <c r="AU87" s="244" t="s">
        <v>86</v>
      </c>
      <c r="AV87" s="11" t="s">
        <v>86</v>
      </c>
      <c r="AW87" s="11" t="s">
        <v>39</v>
      </c>
      <c r="AX87" s="11" t="s">
        <v>84</v>
      </c>
      <c r="AY87" s="244" t="s">
        <v>128</v>
      </c>
    </row>
    <row r="88" s="1" customFormat="1" ht="51" customHeight="1">
      <c r="B88" s="44"/>
      <c r="C88" s="219" t="s">
        <v>86</v>
      </c>
      <c r="D88" s="219" t="s">
        <v>131</v>
      </c>
      <c r="E88" s="220" t="s">
        <v>140</v>
      </c>
      <c r="F88" s="221" t="s">
        <v>141</v>
      </c>
      <c r="G88" s="222" t="s">
        <v>134</v>
      </c>
      <c r="H88" s="223">
        <v>73.799999999999997</v>
      </c>
      <c r="I88" s="224"/>
      <c r="J88" s="225">
        <f>ROUND(I88*H88,2)</f>
        <v>0</v>
      </c>
      <c r="K88" s="221" t="s">
        <v>135</v>
      </c>
      <c r="L88" s="70"/>
      <c r="M88" s="226" t="s">
        <v>33</v>
      </c>
      <c r="N88" s="227" t="s">
        <v>47</v>
      </c>
      <c r="O88" s="45"/>
      <c r="P88" s="228">
        <f>O88*H88</f>
        <v>0</v>
      </c>
      <c r="Q88" s="228">
        <v>0</v>
      </c>
      <c r="R88" s="228">
        <f>Q88*H88</f>
        <v>0</v>
      </c>
      <c r="S88" s="228">
        <v>0.57999999999999996</v>
      </c>
      <c r="T88" s="229">
        <f>S88*H88</f>
        <v>42.803999999999995</v>
      </c>
      <c r="AR88" s="22" t="s">
        <v>136</v>
      </c>
      <c r="AT88" s="22" t="s">
        <v>131</v>
      </c>
      <c r="AU88" s="22" t="s">
        <v>86</v>
      </c>
      <c r="AY88" s="22" t="s">
        <v>128</v>
      </c>
      <c r="BE88" s="230">
        <f>IF(N88="základní",J88,0)</f>
        <v>0</v>
      </c>
      <c r="BF88" s="230">
        <f>IF(N88="snížená",J88,0)</f>
        <v>0</v>
      </c>
      <c r="BG88" s="230">
        <f>IF(N88="zákl. přenesená",J88,0)</f>
        <v>0</v>
      </c>
      <c r="BH88" s="230">
        <f>IF(N88="sníž. přenesená",J88,0)</f>
        <v>0</v>
      </c>
      <c r="BI88" s="230">
        <f>IF(N88="nulová",J88,0)</f>
        <v>0</v>
      </c>
      <c r="BJ88" s="22" t="s">
        <v>84</v>
      </c>
      <c r="BK88" s="230">
        <f>ROUND(I88*H88,2)</f>
        <v>0</v>
      </c>
      <c r="BL88" s="22" t="s">
        <v>136</v>
      </c>
      <c r="BM88" s="22" t="s">
        <v>380</v>
      </c>
    </row>
    <row r="89" s="1" customFormat="1">
      <c r="B89" s="44"/>
      <c r="C89" s="72"/>
      <c r="D89" s="231" t="s">
        <v>138</v>
      </c>
      <c r="E89" s="72"/>
      <c r="F89" s="232" t="s">
        <v>139</v>
      </c>
      <c r="G89" s="72"/>
      <c r="H89" s="72"/>
      <c r="I89" s="189"/>
      <c r="J89" s="72"/>
      <c r="K89" s="72"/>
      <c r="L89" s="70"/>
      <c r="M89" s="233"/>
      <c r="N89" s="45"/>
      <c r="O89" s="45"/>
      <c r="P89" s="45"/>
      <c r="Q89" s="45"/>
      <c r="R89" s="45"/>
      <c r="S89" s="45"/>
      <c r="T89" s="93"/>
      <c r="AT89" s="22" t="s">
        <v>138</v>
      </c>
      <c r="AU89" s="22" t="s">
        <v>86</v>
      </c>
    </row>
    <row r="90" s="11" customFormat="1">
      <c r="B90" s="234"/>
      <c r="C90" s="235"/>
      <c r="D90" s="231" t="s">
        <v>143</v>
      </c>
      <c r="E90" s="236" t="s">
        <v>33</v>
      </c>
      <c r="F90" s="237" t="s">
        <v>381</v>
      </c>
      <c r="G90" s="235"/>
      <c r="H90" s="238">
        <v>10.800000000000001</v>
      </c>
      <c r="I90" s="239"/>
      <c r="J90" s="235"/>
      <c r="K90" s="235"/>
      <c r="L90" s="240"/>
      <c r="M90" s="241"/>
      <c r="N90" s="242"/>
      <c r="O90" s="242"/>
      <c r="P90" s="242"/>
      <c r="Q90" s="242"/>
      <c r="R90" s="242"/>
      <c r="S90" s="242"/>
      <c r="T90" s="243"/>
      <c r="AT90" s="244" t="s">
        <v>143</v>
      </c>
      <c r="AU90" s="244" t="s">
        <v>86</v>
      </c>
      <c r="AV90" s="11" t="s">
        <v>86</v>
      </c>
      <c r="AW90" s="11" t="s">
        <v>39</v>
      </c>
      <c r="AX90" s="11" t="s">
        <v>76</v>
      </c>
      <c r="AY90" s="244" t="s">
        <v>128</v>
      </c>
    </row>
    <row r="91" s="11" customFormat="1">
      <c r="B91" s="234"/>
      <c r="C91" s="235"/>
      <c r="D91" s="231" t="s">
        <v>143</v>
      </c>
      <c r="E91" s="236" t="s">
        <v>33</v>
      </c>
      <c r="F91" s="237" t="s">
        <v>382</v>
      </c>
      <c r="G91" s="235"/>
      <c r="H91" s="238">
        <v>8</v>
      </c>
      <c r="I91" s="239"/>
      <c r="J91" s="235"/>
      <c r="K91" s="235"/>
      <c r="L91" s="240"/>
      <c r="M91" s="241"/>
      <c r="N91" s="242"/>
      <c r="O91" s="242"/>
      <c r="P91" s="242"/>
      <c r="Q91" s="242"/>
      <c r="R91" s="242"/>
      <c r="S91" s="242"/>
      <c r="T91" s="243"/>
      <c r="AT91" s="244" t="s">
        <v>143</v>
      </c>
      <c r="AU91" s="244" t="s">
        <v>86</v>
      </c>
      <c r="AV91" s="11" t="s">
        <v>86</v>
      </c>
      <c r="AW91" s="11" t="s">
        <v>39</v>
      </c>
      <c r="AX91" s="11" t="s">
        <v>76</v>
      </c>
      <c r="AY91" s="244" t="s">
        <v>128</v>
      </c>
    </row>
    <row r="92" s="11" customFormat="1">
      <c r="B92" s="234"/>
      <c r="C92" s="235"/>
      <c r="D92" s="231" t="s">
        <v>143</v>
      </c>
      <c r="E92" s="236" t="s">
        <v>33</v>
      </c>
      <c r="F92" s="237" t="s">
        <v>383</v>
      </c>
      <c r="G92" s="235"/>
      <c r="H92" s="238">
        <v>55</v>
      </c>
      <c r="I92" s="239"/>
      <c r="J92" s="235"/>
      <c r="K92" s="235"/>
      <c r="L92" s="240"/>
      <c r="M92" s="241"/>
      <c r="N92" s="242"/>
      <c r="O92" s="242"/>
      <c r="P92" s="242"/>
      <c r="Q92" s="242"/>
      <c r="R92" s="242"/>
      <c r="S92" s="242"/>
      <c r="T92" s="243"/>
      <c r="AT92" s="244" t="s">
        <v>143</v>
      </c>
      <c r="AU92" s="244" t="s">
        <v>86</v>
      </c>
      <c r="AV92" s="11" t="s">
        <v>86</v>
      </c>
      <c r="AW92" s="11" t="s">
        <v>39</v>
      </c>
      <c r="AX92" s="11" t="s">
        <v>76</v>
      </c>
      <c r="AY92" s="244" t="s">
        <v>128</v>
      </c>
    </row>
    <row r="93" s="12" customFormat="1">
      <c r="B93" s="245"/>
      <c r="C93" s="246"/>
      <c r="D93" s="231" t="s">
        <v>143</v>
      </c>
      <c r="E93" s="247" t="s">
        <v>33</v>
      </c>
      <c r="F93" s="248" t="s">
        <v>153</v>
      </c>
      <c r="G93" s="246"/>
      <c r="H93" s="249">
        <v>73.799999999999997</v>
      </c>
      <c r="I93" s="250"/>
      <c r="J93" s="246"/>
      <c r="K93" s="246"/>
      <c r="L93" s="251"/>
      <c r="M93" s="252"/>
      <c r="N93" s="253"/>
      <c r="O93" s="253"/>
      <c r="P93" s="253"/>
      <c r="Q93" s="253"/>
      <c r="R93" s="253"/>
      <c r="S93" s="253"/>
      <c r="T93" s="254"/>
      <c r="AT93" s="255" t="s">
        <v>143</v>
      </c>
      <c r="AU93" s="255" t="s">
        <v>86</v>
      </c>
      <c r="AV93" s="12" t="s">
        <v>136</v>
      </c>
      <c r="AW93" s="12" t="s">
        <v>39</v>
      </c>
      <c r="AX93" s="12" t="s">
        <v>84</v>
      </c>
      <c r="AY93" s="255" t="s">
        <v>128</v>
      </c>
    </row>
    <row r="94" s="1" customFormat="1" ht="38.25" customHeight="1">
      <c r="B94" s="44"/>
      <c r="C94" s="219" t="s">
        <v>145</v>
      </c>
      <c r="D94" s="219" t="s">
        <v>131</v>
      </c>
      <c r="E94" s="220" t="s">
        <v>181</v>
      </c>
      <c r="F94" s="221" t="s">
        <v>182</v>
      </c>
      <c r="G94" s="222" t="s">
        <v>148</v>
      </c>
      <c r="H94" s="223">
        <v>6.7999999999999998</v>
      </c>
      <c r="I94" s="224"/>
      <c r="J94" s="225">
        <f>ROUND(I94*H94,2)</f>
        <v>0</v>
      </c>
      <c r="K94" s="221" t="s">
        <v>135</v>
      </c>
      <c r="L94" s="70"/>
      <c r="M94" s="226" t="s">
        <v>33</v>
      </c>
      <c r="N94" s="227" t="s">
        <v>47</v>
      </c>
      <c r="O94" s="45"/>
      <c r="P94" s="228">
        <f>O94*H94</f>
        <v>0</v>
      </c>
      <c r="Q94" s="228">
        <v>0</v>
      </c>
      <c r="R94" s="228">
        <f>Q94*H94</f>
        <v>0</v>
      </c>
      <c r="S94" s="228">
        <v>0</v>
      </c>
      <c r="T94" s="229">
        <f>S94*H94</f>
        <v>0</v>
      </c>
      <c r="AR94" s="22" t="s">
        <v>136</v>
      </c>
      <c r="AT94" s="22" t="s">
        <v>131</v>
      </c>
      <c r="AU94" s="22" t="s">
        <v>86</v>
      </c>
      <c r="AY94" s="22" t="s">
        <v>128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22" t="s">
        <v>84</v>
      </c>
      <c r="BK94" s="230">
        <f>ROUND(I94*H94,2)</f>
        <v>0</v>
      </c>
      <c r="BL94" s="22" t="s">
        <v>136</v>
      </c>
      <c r="BM94" s="22" t="s">
        <v>384</v>
      </c>
    </row>
    <row r="95" s="1" customFormat="1">
      <c r="B95" s="44"/>
      <c r="C95" s="72"/>
      <c r="D95" s="231" t="s">
        <v>138</v>
      </c>
      <c r="E95" s="72"/>
      <c r="F95" s="232" t="s">
        <v>184</v>
      </c>
      <c r="G95" s="72"/>
      <c r="H95" s="72"/>
      <c r="I95" s="189"/>
      <c r="J95" s="72"/>
      <c r="K95" s="72"/>
      <c r="L95" s="70"/>
      <c r="M95" s="233"/>
      <c r="N95" s="45"/>
      <c r="O95" s="45"/>
      <c r="P95" s="45"/>
      <c r="Q95" s="45"/>
      <c r="R95" s="45"/>
      <c r="S95" s="45"/>
      <c r="T95" s="93"/>
      <c r="AT95" s="22" t="s">
        <v>138</v>
      </c>
      <c r="AU95" s="22" t="s">
        <v>86</v>
      </c>
    </row>
    <row r="96" s="11" customFormat="1">
      <c r="B96" s="234"/>
      <c r="C96" s="235"/>
      <c r="D96" s="231" t="s">
        <v>143</v>
      </c>
      <c r="E96" s="236" t="s">
        <v>33</v>
      </c>
      <c r="F96" s="237" t="s">
        <v>385</v>
      </c>
      <c r="G96" s="235"/>
      <c r="H96" s="238">
        <v>5.9000000000000004</v>
      </c>
      <c r="I96" s="239"/>
      <c r="J96" s="235"/>
      <c r="K96" s="235"/>
      <c r="L96" s="240"/>
      <c r="M96" s="241"/>
      <c r="N96" s="242"/>
      <c r="O96" s="242"/>
      <c r="P96" s="242"/>
      <c r="Q96" s="242"/>
      <c r="R96" s="242"/>
      <c r="S96" s="242"/>
      <c r="T96" s="243"/>
      <c r="AT96" s="244" t="s">
        <v>143</v>
      </c>
      <c r="AU96" s="244" t="s">
        <v>86</v>
      </c>
      <c r="AV96" s="11" t="s">
        <v>86</v>
      </c>
      <c r="AW96" s="11" t="s">
        <v>39</v>
      </c>
      <c r="AX96" s="11" t="s">
        <v>76</v>
      </c>
      <c r="AY96" s="244" t="s">
        <v>128</v>
      </c>
    </row>
    <row r="97" s="11" customFormat="1">
      <c r="B97" s="234"/>
      <c r="C97" s="235"/>
      <c r="D97" s="231" t="s">
        <v>143</v>
      </c>
      <c r="E97" s="236" t="s">
        <v>33</v>
      </c>
      <c r="F97" s="237" t="s">
        <v>386</v>
      </c>
      <c r="G97" s="235"/>
      <c r="H97" s="238">
        <v>0.90000000000000002</v>
      </c>
      <c r="I97" s="239"/>
      <c r="J97" s="235"/>
      <c r="K97" s="235"/>
      <c r="L97" s="240"/>
      <c r="M97" s="241"/>
      <c r="N97" s="242"/>
      <c r="O97" s="242"/>
      <c r="P97" s="242"/>
      <c r="Q97" s="242"/>
      <c r="R97" s="242"/>
      <c r="S97" s="242"/>
      <c r="T97" s="243"/>
      <c r="AT97" s="244" t="s">
        <v>143</v>
      </c>
      <c r="AU97" s="244" t="s">
        <v>86</v>
      </c>
      <c r="AV97" s="11" t="s">
        <v>86</v>
      </c>
      <c r="AW97" s="11" t="s">
        <v>39</v>
      </c>
      <c r="AX97" s="11" t="s">
        <v>76</v>
      </c>
      <c r="AY97" s="244" t="s">
        <v>128</v>
      </c>
    </row>
    <row r="98" s="12" customFormat="1">
      <c r="B98" s="245"/>
      <c r="C98" s="246"/>
      <c r="D98" s="231" t="s">
        <v>143</v>
      </c>
      <c r="E98" s="247" t="s">
        <v>33</v>
      </c>
      <c r="F98" s="248" t="s">
        <v>153</v>
      </c>
      <c r="G98" s="246"/>
      <c r="H98" s="249">
        <v>6.7999999999999998</v>
      </c>
      <c r="I98" s="250"/>
      <c r="J98" s="246"/>
      <c r="K98" s="246"/>
      <c r="L98" s="251"/>
      <c r="M98" s="252"/>
      <c r="N98" s="253"/>
      <c r="O98" s="253"/>
      <c r="P98" s="253"/>
      <c r="Q98" s="253"/>
      <c r="R98" s="253"/>
      <c r="S98" s="253"/>
      <c r="T98" s="254"/>
      <c r="AT98" s="255" t="s">
        <v>143</v>
      </c>
      <c r="AU98" s="255" t="s">
        <v>86</v>
      </c>
      <c r="AV98" s="12" t="s">
        <v>136</v>
      </c>
      <c r="AW98" s="12" t="s">
        <v>39</v>
      </c>
      <c r="AX98" s="12" t="s">
        <v>84</v>
      </c>
      <c r="AY98" s="255" t="s">
        <v>128</v>
      </c>
    </row>
    <row r="99" s="1" customFormat="1" ht="38.25" customHeight="1">
      <c r="B99" s="44"/>
      <c r="C99" s="219" t="s">
        <v>136</v>
      </c>
      <c r="D99" s="219" t="s">
        <v>131</v>
      </c>
      <c r="E99" s="220" t="s">
        <v>146</v>
      </c>
      <c r="F99" s="221" t="s">
        <v>147</v>
      </c>
      <c r="G99" s="222" t="s">
        <v>148</v>
      </c>
      <c r="H99" s="223">
        <v>3.3300000000000001</v>
      </c>
      <c r="I99" s="224"/>
      <c r="J99" s="225">
        <f>ROUND(I99*H99,2)</f>
        <v>0</v>
      </c>
      <c r="K99" s="221" t="s">
        <v>135</v>
      </c>
      <c r="L99" s="70"/>
      <c r="M99" s="226" t="s">
        <v>33</v>
      </c>
      <c r="N99" s="227" t="s">
        <v>47</v>
      </c>
      <c r="O99" s="45"/>
      <c r="P99" s="228">
        <f>O99*H99</f>
        <v>0</v>
      </c>
      <c r="Q99" s="228">
        <v>0</v>
      </c>
      <c r="R99" s="228">
        <f>Q99*H99</f>
        <v>0</v>
      </c>
      <c r="S99" s="228">
        <v>0</v>
      </c>
      <c r="T99" s="229">
        <f>S99*H99</f>
        <v>0</v>
      </c>
      <c r="AR99" s="22" t="s">
        <v>136</v>
      </c>
      <c r="AT99" s="22" t="s">
        <v>131</v>
      </c>
      <c r="AU99" s="22" t="s">
        <v>86</v>
      </c>
      <c r="AY99" s="22" t="s">
        <v>128</v>
      </c>
      <c r="BE99" s="230">
        <f>IF(N99="základní",J99,0)</f>
        <v>0</v>
      </c>
      <c r="BF99" s="230">
        <f>IF(N99="snížená",J99,0)</f>
        <v>0</v>
      </c>
      <c r="BG99" s="230">
        <f>IF(N99="zákl. přenesená",J99,0)</f>
        <v>0</v>
      </c>
      <c r="BH99" s="230">
        <f>IF(N99="sníž. přenesená",J99,0)</f>
        <v>0</v>
      </c>
      <c r="BI99" s="230">
        <f>IF(N99="nulová",J99,0)</f>
        <v>0</v>
      </c>
      <c r="BJ99" s="22" t="s">
        <v>84</v>
      </c>
      <c r="BK99" s="230">
        <f>ROUND(I99*H99,2)</f>
        <v>0</v>
      </c>
      <c r="BL99" s="22" t="s">
        <v>136</v>
      </c>
      <c r="BM99" s="22" t="s">
        <v>387</v>
      </c>
    </row>
    <row r="100" s="1" customFormat="1">
      <c r="B100" s="44"/>
      <c r="C100" s="72"/>
      <c r="D100" s="231" t="s">
        <v>138</v>
      </c>
      <c r="E100" s="72"/>
      <c r="F100" s="232" t="s">
        <v>150</v>
      </c>
      <c r="G100" s="72"/>
      <c r="H100" s="72"/>
      <c r="I100" s="189"/>
      <c r="J100" s="72"/>
      <c r="K100" s="72"/>
      <c r="L100" s="70"/>
      <c r="M100" s="233"/>
      <c r="N100" s="45"/>
      <c r="O100" s="45"/>
      <c r="P100" s="45"/>
      <c r="Q100" s="45"/>
      <c r="R100" s="45"/>
      <c r="S100" s="45"/>
      <c r="T100" s="93"/>
      <c r="AT100" s="22" t="s">
        <v>138</v>
      </c>
      <c r="AU100" s="22" t="s">
        <v>86</v>
      </c>
    </row>
    <row r="101" s="11" customFormat="1">
      <c r="B101" s="234"/>
      <c r="C101" s="235"/>
      <c r="D101" s="231" t="s">
        <v>143</v>
      </c>
      <c r="E101" s="236" t="s">
        <v>33</v>
      </c>
      <c r="F101" s="237" t="s">
        <v>388</v>
      </c>
      <c r="G101" s="235"/>
      <c r="H101" s="238">
        <v>3.3300000000000001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AT101" s="244" t="s">
        <v>143</v>
      </c>
      <c r="AU101" s="244" t="s">
        <v>86</v>
      </c>
      <c r="AV101" s="11" t="s">
        <v>86</v>
      </c>
      <c r="AW101" s="11" t="s">
        <v>39</v>
      </c>
      <c r="AX101" s="11" t="s">
        <v>84</v>
      </c>
      <c r="AY101" s="244" t="s">
        <v>128</v>
      </c>
    </row>
    <row r="102" s="1" customFormat="1" ht="38.25" customHeight="1">
      <c r="B102" s="44"/>
      <c r="C102" s="219" t="s">
        <v>157</v>
      </c>
      <c r="D102" s="219" t="s">
        <v>131</v>
      </c>
      <c r="E102" s="220" t="s">
        <v>154</v>
      </c>
      <c r="F102" s="221" t="s">
        <v>155</v>
      </c>
      <c r="G102" s="222" t="s">
        <v>148</v>
      </c>
      <c r="H102" s="223">
        <v>3.3300000000000001</v>
      </c>
      <c r="I102" s="224"/>
      <c r="J102" s="225">
        <f>ROUND(I102*H102,2)</f>
        <v>0</v>
      </c>
      <c r="K102" s="221" t="s">
        <v>135</v>
      </c>
      <c r="L102" s="70"/>
      <c r="M102" s="226" t="s">
        <v>33</v>
      </c>
      <c r="N102" s="227" t="s">
        <v>47</v>
      </c>
      <c r="O102" s="45"/>
      <c r="P102" s="228">
        <f>O102*H102</f>
        <v>0</v>
      </c>
      <c r="Q102" s="228">
        <v>0</v>
      </c>
      <c r="R102" s="228">
        <f>Q102*H102</f>
        <v>0</v>
      </c>
      <c r="S102" s="228">
        <v>0</v>
      </c>
      <c r="T102" s="229">
        <f>S102*H102</f>
        <v>0</v>
      </c>
      <c r="AR102" s="22" t="s">
        <v>136</v>
      </c>
      <c r="AT102" s="22" t="s">
        <v>131</v>
      </c>
      <c r="AU102" s="22" t="s">
        <v>86</v>
      </c>
      <c r="AY102" s="22" t="s">
        <v>128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22" t="s">
        <v>84</v>
      </c>
      <c r="BK102" s="230">
        <f>ROUND(I102*H102,2)</f>
        <v>0</v>
      </c>
      <c r="BL102" s="22" t="s">
        <v>136</v>
      </c>
      <c r="BM102" s="22" t="s">
        <v>389</v>
      </c>
    </row>
    <row r="103" s="1" customFormat="1">
      <c r="B103" s="44"/>
      <c r="C103" s="72"/>
      <c r="D103" s="231" t="s">
        <v>138</v>
      </c>
      <c r="E103" s="72"/>
      <c r="F103" s="232" t="s">
        <v>150</v>
      </c>
      <c r="G103" s="72"/>
      <c r="H103" s="72"/>
      <c r="I103" s="189"/>
      <c r="J103" s="72"/>
      <c r="K103" s="72"/>
      <c r="L103" s="70"/>
      <c r="M103" s="233"/>
      <c r="N103" s="45"/>
      <c r="O103" s="45"/>
      <c r="P103" s="45"/>
      <c r="Q103" s="45"/>
      <c r="R103" s="45"/>
      <c r="S103" s="45"/>
      <c r="T103" s="93"/>
      <c r="AT103" s="22" t="s">
        <v>138</v>
      </c>
      <c r="AU103" s="22" t="s">
        <v>86</v>
      </c>
    </row>
    <row r="104" s="11" customFormat="1">
      <c r="B104" s="234"/>
      <c r="C104" s="235"/>
      <c r="D104" s="231" t="s">
        <v>143</v>
      </c>
      <c r="E104" s="236" t="s">
        <v>33</v>
      </c>
      <c r="F104" s="237" t="s">
        <v>388</v>
      </c>
      <c r="G104" s="235"/>
      <c r="H104" s="238">
        <v>3.3300000000000001</v>
      </c>
      <c r="I104" s="239"/>
      <c r="J104" s="235"/>
      <c r="K104" s="235"/>
      <c r="L104" s="240"/>
      <c r="M104" s="241"/>
      <c r="N104" s="242"/>
      <c r="O104" s="242"/>
      <c r="P104" s="242"/>
      <c r="Q104" s="242"/>
      <c r="R104" s="242"/>
      <c r="S104" s="242"/>
      <c r="T104" s="243"/>
      <c r="AT104" s="244" t="s">
        <v>143</v>
      </c>
      <c r="AU104" s="244" t="s">
        <v>86</v>
      </c>
      <c r="AV104" s="11" t="s">
        <v>86</v>
      </c>
      <c r="AW104" s="11" t="s">
        <v>39</v>
      </c>
      <c r="AX104" s="11" t="s">
        <v>84</v>
      </c>
      <c r="AY104" s="244" t="s">
        <v>128</v>
      </c>
    </row>
    <row r="105" s="1" customFormat="1" ht="38.25" customHeight="1">
      <c r="B105" s="44"/>
      <c r="C105" s="219" t="s">
        <v>164</v>
      </c>
      <c r="D105" s="219" t="s">
        <v>131</v>
      </c>
      <c r="E105" s="220" t="s">
        <v>158</v>
      </c>
      <c r="F105" s="221" t="s">
        <v>159</v>
      </c>
      <c r="G105" s="222" t="s">
        <v>148</v>
      </c>
      <c r="H105" s="223">
        <v>3.3300000000000001</v>
      </c>
      <c r="I105" s="224"/>
      <c r="J105" s="225">
        <f>ROUND(I105*H105,2)</f>
        <v>0</v>
      </c>
      <c r="K105" s="221" t="s">
        <v>135</v>
      </c>
      <c r="L105" s="70"/>
      <c r="M105" s="226" t="s">
        <v>33</v>
      </c>
      <c r="N105" s="227" t="s">
        <v>47</v>
      </c>
      <c r="O105" s="45"/>
      <c r="P105" s="228">
        <f>O105*H105</f>
        <v>0</v>
      </c>
      <c r="Q105" s="228">
        <v>0</v>
      </c>
      <c r="R105" s="228">
        <f>Q105*H105</f>
        <v>0</v>
      </c>
      <c r="S105" s="228">
        <v>0</v>
      </c>
      <c r="T105" s="229">
        <f>S105*H105</f>
        <v>0</v>
      </c>
      <c r="AR105" s="22" t="s">
        <v>136</v>
      </c>
      <c r="AT105" s="22" t="s">
        <v>131</v>
      </c>
      <c r="AU105" s="22" t="s">
        <v>86</v>
      </c>
      <c r="AY105" s="22" t="s">
        <v>128</v>
      </c>
      <c r="BE105" s="230">
        <f>IF(N105="základní",J105,0)</f>
        <v>0</v>
      </c>
      <c r="BF105" s="230">
        <f>IF(N105="snížená",J105,0)</f>
        <v>0</v>
      </c>
      <c r="BG105" s="230">
        <f>IF(N105="zákl. přenesená",J105,0)</f>
        <v>0</v>
      </c>
      <c r="BH105" s="230">
        <f>IF(N105="sníž. přenesená",J105,0)</f>
        <v>0</v>
      </c>
      <c r="BI105" s="230">
        <f>IF(N105="nulová",J105,0)</f>
        <v>0</v>
      </c>
      <c r="BJ105" s="22" t="s">
        <v>84</v>
      </c>
      <c r="BK105" s="230">
        <f>ROUND(I105*H105,2)</f>
        <v>0</v>
      </c>
      <c r="BL105" s="22" t="s">
        <v>136</v>
      </c>
      <c r="BM105" s="22" t="s">
        <v>390</v>
      </c>
    </row>
    <row r="106" s="1" customFormat="1">
      <c r="B106" s="44"/>
      <c r="C106" s="72"/>
      <c r="D106" s="231" t="s">
        <v>138</v>
      </c>
      <c r="E106" s="72"/>
      <c r="F106" s="232" t="s">
        <v>161</v>
      </c>
      <c r="G106" s="72"/>
      <c r="H106" s="72"/>
      <c r="I106" s="189"/>
      <c r="J106" s="72"/>
      <c r="K106" s="72"/>
      <c r="L106" s="70"/>
      <c r="M106" s="233"/>
      <c r="N106" s="45"/>
      <c r="O106" s="45"/>
      <c r="P106" s="45"/>
      <c r="Q106" s="45"/>
      <c r="R106" s="45"/>
      <c r="S106" s="45"/>
      <c r="T106" s="93"/>
      <c r="AT106" s="22" t="s">
        <v>138</v>
      </c>
      <c r="AU106" s="22" t="s">
        <v>86</v>
      </c>
    </row>
    <row r="107" s="11" customFormat="1">
      <c r="B107" s="234"/>
      <c r="C107" s="235"/>
      <c r="D107" s="231" t="s">
        <v>143</v>
      </c>
      <c r="E107" s="236" t="s">
        <v>33</v>
      </c>
      <c r="F107" s="237" t="s">
        <v>391</v>
      </c>
      <c r="G107" s="235"/>
      <c r="H107" s="238">
        <v>3.3300000000000001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AT107" s="244" t="s">
        <v>143</v>
      </c>
      <c r="AU107" s="244" t="s">
        <v>86</v>
      </c>
      <c r="AV107" s="11" t="s">
        <v>86</v>
      </c>
      <c r="AW107" s="11" t="s">
        <v>39</v>
      </c>
      <c r="AX107" s="11" t="s">
        <v>84</v>
      </c>
      <c r="AY107" s="244" t="s">
        <v>128</v>
      </c>
    </row>
    <row r="108" s="1" customFormat="1" ht="25.5" customHeight="1">
      <c r="B108" s="44"/>
      <c r="C108" s="219" t="s">
        <v>169</v>
      </c>
      <c r="D108" s="219" t="s">
        <v>131</v>
      </c>
      <c r="E108" s="220" t="s">
        <v>165</v>
      </c>
      <c r="F108" s="221" t="s">
        <v>166</v>
      </c>
      <c r="G108" s="222" t="s">
        <v>148</v>
      </c>
      <c r="H108" s="223">
        <v>3.3300000000000001</v>
      </c>
      <c r="I108" s="224"/>
      <c r="J108" s="225">
        <f>ROUND(I108*H108,2)</f>
        <v>0</v>
      </c>
      <c r="K108" s="221" t="s">
        <v>135</v>
      </c>
      <c r="L108" s="70"/>
      <c r="M108" s="226" t="s">
        <v>33</v>
      </c>
      <c r="N108" s="227" t="s">
        <v>47</v>
      </c>
      <c r="O108" s="45"/>
      <c r="P108" s="228">
        <f>O108*H108</f>
        <v>0</v>
      </c>
      <c r="Q108" s="228">
        <v>0</v>
      </c>
      <c r="R108" s="228">
        <f>Q108*H108</f>
        <v>0</v>
      </c>
      <c r="S108" s="228">
        <v>0</v>
      </c>
      <c r="T108" s="229">
        <f>S108*H108</f>
        <v>0</v>
      </c>
      <c r="AR108" s="22" t="s">
        <v>136</v>
      </c>
      <c r="AT108" s="22" t="s">
        <v>131</v>
      </c>
      <c r="AU108" s="22" t="s">
        <v>86</v>
      </c>
      <c r="AY108" s="22" t="s">
        <v>128</v>
      </c>
      <c r="BE108" s="230">
        <f>IF(N108="základní",J108,0)</f>
        <v>0</v>
      </c>
      <c r="BF108" s="230">
        <f>IF(N108="snížená",J108,0)</f>
        <v>0</v>
      </c>
      <c r="BG108" s="230">
        <f>IF(N108="zákl. přenesená",J108,0)</f>
        <v>0</v>
      </c>
      <c r="BH108" s="230">
        <f>IF(N108="sníž. přenesená",J108,0)</f>
        <v>0</v>
      </c>
      <c r="BI108" s="230">
        <f>IF(N108="nulová",J108,0)</f>
        <v>0</v>
      </c>
      <c r="BJ108" s="22" t="s">
        <v>84</v>
      </c>
      <c r="BK108" s="230">
        <f>ROUND(I108*H108,2)</f>
        <v>0</v>
      </c>
      <c r="BL108" s="22" t="s">
        <v>136</v>
      </c>
      <c r="BM108" s="22" t="s">
        <v>392</v>
      </c>
    </row>
    <row r="109" s="1" customFormat="1">
      <c r="B109" s="44"/>
      <c r="C109" s="72"/>
      <c r="D109" s="231" t="s">
        <v>138</v>
      </c>
      <c r="E109" s="72"/>
      <c r="F109" s="232" t="s">
        <v>168</v>
      </c>
      <c r="G109" s="72"/>
      <c r="H109" s="72"/>
      <c r="I109" s="189"/>
      <c r="J109" s="72"/>
      <c r="K109" s="72"/>
      <c r="L109" s="70"/>
      <c r="M109" s="233"/>
      <c r="N109" s="45"/>
      <c r="O109" s="45"/>
      <c r="P109" s="45"/>
      <c r="Q109" s="45"/>
      <c r="R109" s="45"/>
      <c r="S109" s="45"/>
      <c r="T109" s="93"/>
      <c r="AT109" s="22" t="s">
        <v>138</v>
      </c>
      <c r="AU109" s="22" t="s">
        <v>86</v>
      </c>
    </row>
    <row r="110" s="11" customFormat="1">
      <c r="B110" s="234"/>
      <c r="C110" s="235"/>
      <c r="D110" s="231" t="s">
        <v>143</v>
      </c>
      <c r="E110" s="236" t="s">
        <v>33</v>
      </c>
      <c r="F110" s="237" t="s">
        <v>391</v>
      </c>
      <c r="G110" s="235"/>
      <c r="H110" s="238">
        <v>3.3300000000000001</v>
      </c>
      <c r="I110" s="239"/>
      <c r="J110" s="235"/>
      <c r="K110" s="235"/>
      <c r="L110" s="240"/>
      <c r="M110" s="241"/>
      <c r="N110" s="242"/>
      <c r="O110" s="242"/>
      <c r="P110" s="242"/>
      <c r="Q110" s="242"/>
      <c r="R110" s="242"/>
      <c r="S110" s="242"/>
      <c r="T110" s="243"/>
      <c r="AT110" s="244" t="s">
        <v>143</v>
      </c>
      <c r="AU110" s="244" t="s">
        <v>86</v>
      </c>
      <c r="AV110" s="11" t="s">
        <v>86</v>
      </c>
      <c r="AW110" s="11" t="s">
        <v>39</v>
      </c>
      <c r="AX110" s="11" t="s">
        <v>84</v>
      </c>
      <c r="AY110" s="244" t="s">
        <v>128</v>
      </c>
    </row>
    <row r="111" s="1" customFormat="1" ht="25.5" customHeight="1">
      <c r="B111" s="44"/>
      <c r="C111" s="219" t="s">
        <v>180</v>
      </c>
      <c r="D111" s="219" t="s">
        <v>131</v>
      </c>
      <c r="E111" s="220" t="s">
        <v>170</v>
      </c>
      <c r="F111" s="221" t="s">
        <v>171</v>
      </c>
      <c r="G111" s="222" t="s">
        <v>148</v>
      </c>
      <c r="H111" s="223">
        <v>3.3300000000000001</v>
      </c>
      <c r="I111" s="224"/>
      <c r="J111" s="225">
        <f>ROUND(I111*H111,2)</f>
        <v>0</v>
      </c>
      <c r="K111" s="221" t="s">
        <v>135</v>
      </c>
      <c r="L111" s="70"/>
      <c r="M111" s="226" t="s">
        <v>33</v>
      </c>
      <c r="N111" s="227" t="s">
        <v>47</v>
      </c>
      <c r="O111" s="45"/>
      <c r="P111" s="228">
        <f>O111*H111</f>
        <v>0</v>
      </c>
      <c r="Q111" s="228">
        <v>0</v>
      </c>
      <c r="R111" s="228">
        <f>Q111*H111</f>
        <v>0</v>
      </c>
      <c r="S111" s="228">
        <v>0</v>
      </c>
      <c r="T111" s="229">
        <f>S111*H111</f>
        <v>0</v>
      </c>
      <c r="AR111" s="22" t="s">
        <v>136</v>
      </c>
      <c r="AT111" s="22" t="s">
        <v>131</v>
      </c>
      <c r="AU111" s="22" t="s">
        <v>86</v>
      </c>
      <c r="AY111" s="22" t="s">
        <v>128</v>
      </c>
      <c r="BE111" s="230">
        <f>IF(N111="základní",J111,0)</f>
        <v>0</v>
      </c>
      <c r="BF111" s="230">
        <f>IF(N111="snížená",J111,0)</f>
        <v>0</v>
      </c>
      <c r="BG111" s="230">
        <f>IF(N111="zákl. přenesená",J111,0)</f>
        <v>0</v>
      </c>
      <c r="BH111" s="230">
        <f>IF(N111="sníž. přenesená",J111,0)</f>
        <v>0</v>
      </c>
      <c r="BI111" s="230">
        <f>IF(N111="nulová",J111,0)</f>
        <v>0</v>
      </c>
      <c r="BJ111" s="22" t="s">
        <v>84</v>
      </c>
      <c r="BK111" s="230">
        <f>ROUND(I111*H111,2)</f>
        <v>0</v>
      </c>
      <c r="BL111" s="22" t="s">
        <v>136</v>
      </c>
      <c r="BM111" s="22" t="s">
        <v>393</v>
      </c>
    </row>
    <row r="112" s="1" customFormat="1">
      <c r="B112" s="44"/>
      <c r="C112" s="72"/>
      <c r="D112" s="231" t="s">
        <v>138</v>
      </c>
      <c r="E112" s="72"/>
      <c r="F112" s="232" t="s">
        <v>173</v>
      </c>
      <c r="G112" s="72"/>
      <c r="H112" s="72"/>
      <c r="I112" s="189"/>
      <c r="J112" s="72"/>
      <c r="K112" s="72"/>
      <c r="L112" s="70"/>
      <c r="M112" s="233"/>
      <c r="N112" s="45"/>
      <c r="O112" s="45"/>
      <c r="P112" s="45"/>
      <c r="Q112" s="45"/>
      <c r="R112" s="45"/>
      <c r="S112" s="45"/>
      <c r="T112" s="93"/>
      <c r="AT112" s="22" t="s">
        <v>138</v>
      </c>
      <c r="AU112" s="22" t="s">
        <v>86</v>
      </c>
    </row>
    <row r="113" s="11" customFormat="1">
      <c r="B113" s="234"/>
      <c r="C113" s="235"/>
      <c r="D113" s="231" t="s">
        <v>143</v>
      </c>
      <c r="E113" s="236" t="s">
        <v>33</v>
      </c>
      <c r="F113" s="237" t="s">
        <v>391</v>
      </c>
      <c r="G113" s="235"/>
      <c r="H113" s="238">
        <v>3.3300000000000001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AT113" s="244" t="s">
        <v>143</v>
      </c>
      <c r="AU113" s="244" t="s">
        <v>86</v>
      </c>
      <c r="AV113" s="11" t="s">
        <v>86</v>
      </c>
      <c r="AW113" s="11" t="s">
        <v>39</v>
      </c>
      <c r="AX113" s="11" t="s">
        <v>84</v>
      </c>
      <c r="AY113" s="244" t="s">
        <v>128</v>
      </c>
    </row>
    <row r="114" s="1" customFormat="1" ht="25.5" customHeight="1">
      <c r="B114" s="44"/>
      <c r="C114" s="219" t="s">
        <v>370</v>
      </c>
      <c r="D114" s="219" t="s">
        <v>131</v>
      </c>
      <c r="E114" s="220" t="s">
        <v>394</v>
      </c>
      <c r="F114" s="221" t="s">
        <v>395</v>
      </c>
      <c r="G114" s="222" t="s">
        <v>134</v>
      </c>
      <c r="H114" s="223">
        <v>59</v>
      </c>
      <c r="I114" s="224"/>
      <c r="J114" s="225">
        <f>ROUND(I114*H114,2)</f>
        <v>0</v>
      </c>
      <c r="K114" s="221" t="s">
        <v>135</v>
      </c>
      <c r="L114" s="70"/>
      <c r="M114" s="226" t="s">
        <v>33</v>
      </c>
      <c r="N114" s="227" t="s">
        <v>47</v>
      </c>
      <c r="O114" s="45"/>
      <c r="P114" s="228">
        <f>O114*H114</f>
        <v>0</v>
      </c>
      <c r="Q114" s="228">
        <v>0</v>
      </c>
      <c r="R114" s="228">
        <f>Q114*H114</f>
        <v>0</v>
      </c>
      <c r="S114" s="228">
        <v>0</v>
      </c>
      <c r="T114" s="229">
        <f>S114*H114</f>
        <v>0</v>
      </c>
      <c r="AR114" s="22" t="s">
        <v>136</v>
      </c>
      <c r="AT114" s="22" t="s">
        <v>131</v>
      </c>
      <c r="AU114" s="22" t="s">
        <v>86</v>
      </c>
      <c r="AY114" s="22" t="s">
        <v>128</v>
      </c>
      <c r="BE114" s="230">
        <f>IF(N114="základní",J114,0)</f>
        <v>0</v>
      </c>
      <c r="BF114" s="230">
        <f>IF(N114="snížená",J114,0)</f>
        <v>0</v>
      </c>
      <c r="BG114" s="230">
        <f>IF(N114="zákl. přenesená",J114,0)</f>
        <v>0</v>
      </c>
      <c r="BH114" s="230">
        <f>IF(N114="sníž. přenesená",J114,0)</f>
        <v>0</v>
      </c>
      <c r="BI114" s="230">
        <f>IF(N114="nulová",J114,0)</f>
        <v>0</v>
      </c>
      <c r="BJ114" s="22" t="s">
        <v>84</v>
      </c>
      <c r="BK114" s="230">
        <f>ROUND(I114*H114,2)</f>
        <v>0</v>
      </c>
      <c r="BL114" s="22" t="s">
        <v>136</v>
      </c>
      <c r="BM114" s="22" t="s">
        <v>396</v>
      </c>
    </row>
    <row r="115" s="1" customFormat="1">
      <c r="B115" s="44"/>
      <c r="C115" s="72"/>
      <c r="D115" s="231" t="s">
        <v>138</v>
      </c>
      <c r="E115" s="72"/>
      <c r="F115" s="232" t="s">
        <v>190</v>
      </c>
      <c r="G115" s="72"/>
      <c r="H115" s="72"/>
      <c r="I115" s="189"/>
      <c r="J115" s="72"/>
      <c r="K115" s="72"/>
      <c r="L115" s="70"/>
      <c r="M115" s="233"/>
      <c r="N115" s="45"/>
      <c r="O115" s="45"/>
      <c r="P115" s="45"/>
      <c r="Q115" s="45"/>
      <c r="R115" s="45"/>
      <c r="S115" s="45"/>
      <c r="T115" s="93"/>
      <c r="AT115" s="22" t="s">
        <v>138</v>
      </c>
      <c r="AU115" s="22" t="s">
        <v>86</v>
      </c>
    </row>
    <row r="116" s="11" customFormat="1">
      <c r="B116" s="234"/>
      <c r="C116" s="235"/>
      <c r="D116" s="231" t="s">
        <v>143</v>
      </c>
      <c r="E116" s="236" t="s">
        <v>33</v>
      </c>
      <c r="F116" s="237" t="s">
        <v>397</v>
      </c>
      <c r="G116" s="235"/>
      <c r="H116" s="238">
        <v>59</v>
      </c>
      <c r="I116" s="239"/>
      <c r="J116" s="235"/>
      <c r="K116" s="235"/>
      <c r="L116" s="240"/>
      <c r="M116" s="241"/>
      <c r="N116" s="242"/>
      <c r="O116" s="242"/>
      <c r="P116" s="242"/>
      <c r="Q116" s="242"/>
      <c r="R116" s="242"/>
      <c r="S116" s="242"/>
      <c r="T116" s="243"/>
      <c r="AT116" s="244" t="s">
        <v>143</v>
      </c>
      <c r="AU116" s="244" t="s">
        <v>86</v>
      </c>
      <c r="AV116" s="11" t="s">
        <v>86</v>
      </c>
      <c r="AW116" s="11" t="s">
        <v>39</v>
      </c>
      <c r="AX116" s="11" t="s">
        <v>84</v>
      </c>
      <c r="AY116" s="244" t="s">
        <v>128</v>
      </c>
    </row>
    <row r="117" s="1" customFormat="1" ht="25.5" customHeight="1">
      <c r="B117" s="44"/>
      <c r="C117" s="219" t="s">
        <v>242</v>
      </c>
      <c r="D117" s="219" t="s">
        <v>131</v>
      </c>
      <c r="E117" s="220" t="s">
        <v>243</v>
      </c>
      <c r="F117" s="221" t="s">
        <v>244</v>
      </c>
      <c r="G117" s="222" t="s">
        <v>134</v>
      </c>
      <c r="H117" s="223">
        <v>59</v>
      </c>
      <c r="I117" s="224"/>
      <c r="J117" s="225">
        <f>ROUND(I117*H117,2)</f>
        <v>0</v>
      </c>
      <c r="K117" s="221" t="s">
        <v>135</v>
      </c>
      <c r="L117" s="70"/>
      <c r="M117" s="226" t="s">
        <v>33</v>
      </c>
      <c r="N117" s="227" t="s">
        <v>47</v>
      </c>
      <c r="O117" s="45"/>
      <c r="P117" s="228">
        <f>O117*H117</f>
        <v>0</v>
      </c>
      <c r="Q117" s="228">
        <v>0</v>
      </c>
      <c r="R117" s="228">
        <f>Q117*H117</f>
        <v>0</v>
      </c>
      <c r="S117" s="228">
        <v>0</v>
      </c>
      <c r="T117" s="229">
        <f>S117*H117</f>
        <v>0</v>
      </c>
      <c r="AR117" s="22" t="s">
        <v>136</v>
      </c>
      <c r="AT117" s="22" t="s">
        <v>131</v>
      </c>
      <c r="AU117" s="22" t="s">
        <v>86</v>
      </c>
      <c r="AY117" s="22" t="s">
        <v>128</v>
      </c>
      <c r="BE117" s="230">
        <f>IF(N117="základní",J117,0)</f>
        <v>0</v>
      </c>
      <c r="BF117" s="230">
        <f>IF(N117="snížená",J117,0)</f>
        <v>0</v>
      </c>
      <c r="BG117" s="230">
        <f>IF(N117="zákl. přenesená",J117,0)</f>
        <v>0</v>
      </c>
      <c r="BH117" s="230">
        <f>IF(N117="sníž. přenesená",J117,0)</f>
        <v>0</v>
      </c>
      <c r="BI117" s="230">
        <f>IF(N117="nulová",J117,0)</f>
        <v>0</v>
      </c>
      <c r="BJ117" s="22" t="s">
        <v>84</v>
      </c>
      <c r="BK117" s="230">
        <f>ROUND(I117*H117,2)</f>
        <v>0</v>
      </c>
      <c r="BL117" s="22" t="s">
        <v>136</v>
      </c>
      <c r="BM117" s="22" t="s">
        <v>398</v>
      </c>
    </row>
    <row r="118" s="1" customFormat="1">
      <c r="B118" s="44"/>
      <c r="C118" s="72"/>
      <c r="D118" s="231" t="s">
        <v>138</v>
      </c>
      <c r="E118" s="72"/>
      <c r="F118" s="232" t="s">
        <v>246</v>
      </c>
      <c r="G118" s="72"/>
      <c r="H118" s="72"/>
      <c r="I118" s="189"/>
      <c r="J118" s="72"/>
      <c r="K118" s="72"/>
      <c r="L118" s="70"/>
      <c r="M118" s="233"/>
      <c r="N118" s="45"/>
      <c r="O118" s="45"/>
      <c r="P118" s="45"/>
      <c r="Q118" s="45"/>
      <c r="R118" s="45"/>
      <c r="S118" s="45"/>
      <c r="T118" s="93"/>
      <c r="AT118" s="22" t="s">
        <v>138</v>
      </c>
      <c r="AU118" s="22" t="s">
        <v>86</v>
      </c>
    </row>
    <row r="119" s="11" customFormat="1">
      <c r="B119" s="234"/>
      <c r="C119" s="235"/>
      <c r="D119" s="231" t="s">
        <v>143</v>
      </c>
      <c r="E119" s="236" t="s">
        <v>33</v>
      </c>
      <c r="F119" s="237" t="s">
        <v>397</v>
      </c>
      <c r="G119" s="235"/>
      <c r="H119" s="238">
        <v>59</v>
      </c>
      <c r="I119" s="239"/>
      <c r="J119" s="235"/>
      <c r="K119" s="235"/>
      <c r="L119" s="240"/>
      <c r="M119" s="241"/>
      <c r="N119" s="242"/>
      <c r="O119" s="242"/>
      <c r="P119" s="242"/>
      <c r="Q119" s="242"/>
      <c r="R119" s="242"/>
      <c r="S119" s="242"/>
      <c r="T119" s="243"/>
      <c r="AT119" s="244" t="s">
        <v>143</v>
      </c>
      <c r="AU119" s="244" t="s">
        <v>86</v>
      </c>
      <c r="AV119" s="11" t="s">
        <v>86</v>
      </c>
      <c r="AW119" s="11" t="s">
        <v>39</v>
      </c>
      <c r="AX119" s="11" t="s">
        <v>84</v>
      </c>
      <c r="AY119" s="244" t="s">
        <v>128</v>
      </c>
    </row>
    <row r="120" s="1" customFormat="1" ht="16.5" customHeight="1">
      <c r="B120" s="44"/>
      <c r="C120" s="256" t="s">
        <v>247</v>
      </c>
      <c r="D120" s="256" t="s">
        <v>248</v>
      </c>
      <c r="E120" s="257" t="s">
        <v>249</v>
      </c>
      <c r="F120" s="258" t="s">
        <v>250</v>
      </c>
      <c r="G120" s="259" t="s">
        <v>251</v>
      </c>
      <c r="H120" s="260">
        <v>0.88500000000000001</v>
      </c>
      <c r="I120" s="261"/>
      <c r="J120" s="262">
        <f>ROUND(I120*H120,2)</f>
        <v>0</v>
      </c>
      <c r="K120" s="258" t="s">
        <v>135</v>
      </c>
      <c r="L120" s="263"/>
      <c r="M120" s="264" t="s">
        <v>33</v>
      </c>
      <c r="N120" s="265" t="s">
        <v>47</v>
      </c>
      <c r="O120" s="45"/>
      <c r="P120" s="228">
        <f>O120*H120</f>
        <v>0</v>
      </c>
      <c r="Q120" s="228">
        <v>0.001</v>
      </c>
      <c r="R120" s="228">
        <f>Q120*H120</f>
        <v>0.00088500000000000004</v>
      </c>
      <c r="S120" s="228">
        <v>0</v>
      </c>
      <c r="T120" s="229">
        <f>S120*H120</f>
        <v>0</v>
      </c>
      <c r="AR120" s="22" t="s">
        <v>180</v>
      </c>
      <c r="AT120" s="22" t="s">
        <v>248</v>
      </c>
      <c r="AU120" s="22" t="s">
        <v>86</v>
      </c>
      <c r="AY120" s="22" t="s">
        <v>128</v>
      </c>
      <c r="BE120" s="230">
        <f>IF(N120="základní",J120,0)</f>
        <v>0</v>
      </c>
      <c r="BF120" s="230">
        <f>IF(N120="snížená",J120,0)</f>
        <v>0</v>
      </c>
      <c r="BG120" s="230">
        <f>IF(N120="zákl. přenesená",J120,0)</f>
        <v>0</v>
      </c>
      <c r="BH120" s="230">
        <f>IF(N120="sníž. přenesená",J120,0)</f>
        <v>0</v>
      </c>
      <c r="BI120" s="230">
        <f>IF(N120="nulová",J120,0)</f>
        <v>0</v>
      </c>
      <c r="BJ120" s="22" t="s">
        <v>84</v>
      </c>
      <c r="BK120" s="230">
        <f>ROUND(I120*H120,2)</f>
        <v>0</v>
      </c>
      <c r="BL120" s="22" t="s">
        <v>136</v>
      </c>
      <c r="BM120" s="22" t="s">
        <v>399</v>
      </c>
    </row>
    <row r="121" s="11" customFormat="1">
      <c r="B121" s="234"/>
      <c r="C121" s="235"/>
      <c r="D121" s="231" t="s">
        <v>143</v>
      </c>
      <c r="E121" s="235"/>
      <c r="F121" s="237" t="s">
        <v>400</v>
      </c>
      <c r="G121" s="235"/>
      <c r="H121" s="238">
        <v>0.88500000000000001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AT121" s="244" t="s">
        <v>143</v>
      </c>
      <c r="AU121" s="244" t="s">
        <v>86</v>
      </c>
      <c r="AV121" s="11" t="s">
        <v>86</v>
      </c>
      <c r="AW121" s="11" t="s">
        <v>6</v>
      </c>
      <c r="AX121" s="11" t="s">
        <v>84</v>
      </c>
      <c r="AY121" s="244" t="s">
        <v>128</v>
      </c>
    </row>
    <row r="122" s="1" customFormat="1" ht="25.5" customHeight="1">
      <c r="B122" s="44"/>
      <c r="C122" s="219" t="s">
        <v>192</v>
      </c>
      <c r="D122" s="219" t="s">
        <v>131</v>
      </c>
      <c r="E122" s="220" t="s">
        <v>255</v>
      </c>
      <c r="F122" s="221" t="s">
        <v>256</v>
      </c>
      <c r="G122" s="222" t="s">
        <v>134</v>
      </c>
      <c r="H122" s="223">
        <v>63</v>
      </c>
      <c r="I122" s="224"/>
      <c r="J122" s="225">
        <f>ROUND(I122*H122,2)</f>
        <v>0</v>
      </c>
      <c r="K122" s="221" t="s">
        <v>135</v>
      </c>
      <c r="L122" s="70"/>
      <c r="M122" s="226" t="s">
        <v>33</v>
      </c>
      <c r="N122" s="227" t="s">
        <v>47</v>
      </c>
      <c r="O122" s="45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AR122" s="22" t="s">
        <v>136</v>
      </c>
      <c r="AT122" s="22" t="s">
        <v>131</v>
      </c>
      <c r="AU122" s="22" t="s">
        <v>86</v>
      </c>
      <c r="AY122" s="22" t="s">
        <v>128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22" t="s">
        <v>84</v>
      </c>
      <c r="BK122" s="230">
        <f>ROUND(I122*H122,2)</f>
        <v>0</v>
      </c>
      <c r="BL122" s="22" t="s">
        <v>136</v>
      </c>
      <c r="BM122" s="22" t="s">
        <v>401</v>
      </c>
    </row>
    <row r="123" s="1" customFormat="1">
      <c r="B123" s="44"/>
      <c r="C123" s="72"/>
      <c r="D123" s="231" t="s">
        <v>138</v>
      </c>
      <c r="E123" s="72"/>
      <c r="F123" s="232" t="s">
        <v>258</v>
      </c>
      <c r="G123" s="72"/>
      <c r="H123" s="72"/>
      <c r="I123" s="189"/>
      <c r="J123" s="72"/>
      <c r="K123" s="72"/>
      <c r="L123" s="70"/>
      <c r="M123" s="233"/>
      <c r="N123" s="45"/>
      <c r="O123" s="45"/>
      <c r="P123" s="45"/>
      <c r="Q123" s="45"/>
      <c r="R123" s="45"/>
      <c r="S123" s="45"/>
      <c r="T123" s="93"/>
      <c r="AT123" s="22" t="s">
        <v>138</v>
      </c>
      <c r="AU123" s="22" t="s">
        <v>86</v>
      </c>
    </row>
    <row r="124" s="11" customFormat="1">
      <c r="B124" s="234"/>
      <c r="C124" s="235"/>
      <c r="D124" s="231" t="s">
        <v>143</v>
      </c>
      <c r="E124" s="236" t="s">
        <v>33</v>
      </c>
      <c r="F124" s="237" t="s">
        <v>383</v>
      </c>
      <c r="G124" s="235"/>
      <c r="H124" s="238">
        <v>55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AT124" s="244" t="s">
        <v>143</v>
      </c>
      <c r="AU124" s="244" t="s">
        <v>86</v>
      </c>
      <c r="AV124" s="11" t="s">
        <v>86</v>
      </c>
      <c r="AW124" s="11" t="s">
        <v>39</v>
      </c>
      <c r="AX124" s="11" t="s">
        <v>76</v>
      </c>
      <c r="AY124" s="244" t="s">
        <v>128</v>
      </c>
    </row>
    <row r="125" s="11" customFormat="1">
      <c r="B125" s="234"/>
      <c r="C125" s="235"/>
      <c r="D125" s="231" t="s">
        <v>143</v>
      </c>
      <c r="E125" s="236" t="s">
        <v>33</v>
      </c>
      <c r="F125" s="237" t="s">
        <v>382</v>
      </c>
      <c r="G125" s="235"/>
      <c r="H125" s="238">
        <v>8</v>
      </c>
      <c r="I125" s="239"/>
      <c r="J125" s="235"/>
      <c r="K125" s="235"/>
      <c r="L125" s="240"/>
      <c r="M125" s="241"/>
      <c r="N125" s="242"/>
      <c r="O125" s="242"/>
      <c r="P125" s="242"/>
      <c r="Q125" s="242"/>
      <c r="R125" s="242"/>
      <c r="S125" s="242"/>
      <c r="T125" s="243"/>
      <c r="AT125" s="244" t="s">
        <v>143</v>
      </c>
      <c r="AU125" s="244" t="s">
        <v>86</v>
      </c>
      <c r="AV125" s="11" t="s">
        <v>86</v>
      </c>
      <c r="AW125" s="11" t="s">
        <v>39</v>
      </c>
      <c r="AX125" s="11" t="s">
        <v>76</v>
      </c>
      <c r="AY125" s="244" t="s">
        <v>128</v>
      </c>
    </row>
    <row r="126" s="12" customFormat="1">
      <c r="B126" s="245"/>
      <c r="C126" s="246"/>
      <c r="D126" s="231" t="s">
        <v>143</v>
      </c>
      <c r="E126" s="247" t="s">
        <v>33</v>
      </c>
      <c r="F126" s="248" t="s">
        <v>153</v>
      </c>
      <c r="G126" s="246"/>
      <c r="H126" s="249">
        <v>63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AT126" s="255" t="s">
        <v>143</v>
      </c>
      <c r="AU126" s="255" t="s">
        <v>86</v>
      </c>
      <c r="AV126" s="12" t="s">
        <v>136</v>
      </c>
      <c r="AW126" s="12" t="s">
        <v>39</v>
      </c>
      <c r="AX126" s="12" t="s">
        <v>84</v>
      </c>
      <c r="AY126" s="255" t="s">
        <v>128</v>
      </c>
    </row>
    <row r="127" s="1" customFormat="1" ht="25.5" customHeight="1">
      <c r="B127" s="44"/>
      <c r="C127" s="219" t="s">
        <v>199</v>
      </c>
      <c r="D127" s="219" t="s">
        <v>131</v>
      </c>
      <c r="E127" s="220" t="s">
        <v>238</v>
      </c>
      <c r="F127" s="221" t="s">
        <v>239</v>
      </c>
      <c r="G127" s="222" t="s">
        <v>134</v>
      </c>
      <c r="H127" s="223">
        <v>16</v>
      </c>
      <c r="I127" s="224"/>
      <c r="J127" s="225">
        <f>ROUND(I127*H127,2)</f>
        <v>0</v>
      </c>
      <c r="K127" s="221" t="s">
        <v>135</v>
      </c>
      <c r="L127" s="70"/>
      <c r="M127" s="226" t="s">
        <v>33</v>
      </c>
      <c r="N127" s="227" t="s">
        <v>47</v>
      </c>
      <c r="O127" s="45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AR127" s="22" t="s">
        <v>136</v>
      </c>
      <c r="AT127" s="22" t="s">
        <v>131</v>
      </c>
      <c r="AU127" s="22" t="s">
        <v>86</v>
      </c>
      <c r="AY127" s="22" t="s">
        <v>128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22" t="s">
        <v>84</v>
      </c>
      <c r="BK127" s="230">
        <f>ROUND(I127*H127,2)</f>
        <v>0</v>
      </c>
      <c r="BL127" s="22" t="s">
        <v>136</v>
      </c>
      <c r="BM127" s="22" t="s">
        <v>402</v>
      </c>
    </row>
    <row r="128" s="1" customFormat="1">
      <c r="B128" s="44"/>
      <c r="C128" s="72"/>
      <c r="D128" s="231" t="s">
        <v>138</v>
      </c>
      <c r="E128" s="72"/>
      <c r="F128" s="232" t="s">
        <v>241</v>
      </c>
      <c r="G128" s="72"/>
      <c r="H128" s="72"/>
      <c r="I128" s="189"/>
      <c r="J128" s="72"/>
      <c r="K128" s="72"/>
      <c r="L128" s="70"/>
      <c r="M128" s="233"/>
      <c r="N128" s="45"/>
      <c r="O128" s="45"/>
      <c r="P128" s="45"/>
      <c r="Q128" s="45"/>
      <c r="R128" s="45"/>
      <c r="S128" s="45"/>
      <c r="T128" s="93"/>
      <c r="AT128" s="22" t="s">
        <v>138</v>
      </c>
      <c r="AU128" s="22" t="s">
        <v>86</v>
      </c>
    </row>
    <row r="129" s="11" customFormat="1">
      <c r="B129" s="234"/>
      <c r="C129" s="235"/>
      <c r="D129" s="231" t="s">
        <v>143</v>
      </c>
      <c r="E129" s="236" t="s">
        <v>33</v>
      </c>
      <c r="F129" s="237" t="s">
        <v>403</v>
      </c>
      <c r="G129" s="235"/>
      <c r="H129" s="238">
        <v>16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AT129" s="244" t="s">
        <v>143</v>
      </c>
      <c r="AU129" s="244" t="s">
        <v>86</v>
      </c>
      <c r="AV129" s="11" t="s">
        <v>86</v>
      </c>
      <c r="AW129" s="11" t="s">
        <v>39</v>
      </c>
      <c r="AX129" s="11" t="s">
        <v>84</v>
      </c>
      <c r="AY129" s="244" t="s">
        <v>128</v>
      </c>
    </row>
    <row r="130" s="10" customFormat="1" ht="29.88" customHeight="1">
      <c r="B130" s="203"/>
      <c r="C130" s="204"/>
      <c r="D130" s="205" t="s">
        <v>75</v>
      </c>
      <c r="E130" s="217" t="s">
        <v>186</v>
      </c>
      <c r="F130" s="217" t="s">
        <v>261</v>
      </c>
      <c r="G130" s="204"/>
      <c r="H130" s="204"/>
      <c r="I130" s="207"/>
      <c r="J130" s="218">
        <f>BK130</f>
        <v>0</v>
      </c>
      <c r="K130" s="204"/>
      <c r="L130" s="209"/>
      <c r="M130" s="210"/>
      <c r="N130" s="211"/>
      <c r="O130" s="211"/>
      <c r="P130" s="212">
        <f>SUM(P131:P157)</f>
        <v>0</v>
      </c>
      <c r="Q130" s="211"/>
      <c r="R130" s="212">
        <f>SUM(R131:R157)</f>
        <v>23.613860000000003</v>
      </c>
      <c r="S130" s="211"/>
      <c r="T130" s="213">
        <f>SUM(T131:T157)</f>
        <v>18.856000000000002</v>
      </c>
      <c r="AR130" s="214" t="s">
        <v>84</v>
      </c>
      <c r="AT130" s="215" t="s">
        <v>75</v>
      </c>
      <c r="AU130" s="215" t="s">
        <v>84</v>
      </c>
      <c r="AY130" s="214" t="s">
        <v>128</v>
      </c>
      <c r="BK130" s="216">
        <f>SUM(BK131:BK157)</f>
        <v>0</v>
      </c>
    </row>
    <row r="131" s="1" customFormat="1" ht="16.5" customHeight="1">
      <c r="B131" s="44"/>
      <c r="C131" s="219" t="s">
        <v>215</v>
      </c>
      <c r="D131" s="219" t="s">
        <v>131</v>
      </c>
      <c r="E131" s="220" t="s">
        <v>404</v>
      </c>
      <c r="F131" s="221" t="s">
        <v>405</v>
      </c>
      <c r="G131" s="222" t="s">
        <v>195</v>
      </c>
      <c r="H131" s="223">
        <v>2</v>
      </c>
      <c r="I131" s="224"/>
      <c r="J131" s="225">
        <f>ROUND(I131*H131,2)</f>
        <v>0</v>
      </c>
      <c r="K131" s="221" t="s">
        <v>135</v>
      </c>
      <c r="L131" s="70"/>
      <c r="M131" s="226" t="s">
        <v>33</v>
      </c>
      <c r="N131" s="227" t="s">
        <v>47</v>
      </c>
      <c r="O131" s="45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AR131" s="22" t="s">
        <v>136</v>
      </c>
      <c r="AT131" s="22" t="s">
        <v>131</v>
      </c>
      <c r="AU131" s="22" t="s">
        <v>86</v>
      </c>
      <c r="AY131" s="22" t="s">
        <v>128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22" t="s">
        <v>84</v>
      </c>
      <c r="BK131" s="230">
        <f>ROUND(I131*H131,2)</f>
        <v>0</v>
      </c>
      <c r="BL131" s="22" t="s">
        <v>136</v>
      </c>
      <c r="BM131" s="22" t="s">
        <v>406</v>
      </c>
    </row>
    <row r="132" s="1" customFormat="1">
      <c r="B132" s="44"/>
      <c r="C132" s="72"/>
      <c r="D132" s="231" t="s">
        <v>138</v>
      </c>
      <c r="E132" s="72"/>
      <c r="F132" s="232" t="s">
        <v>407</v>
      </c>
      <c r="G132" s="72"/>
      <c r="H132" s="72"/>
      <c r="I132" s="189"/>
      <c r="J132" s="72"/>
      <c r="K132" s="72"/>
      <c r="L132" s="70"/>
      <c r="M132" s="233"/>
      <c r="N132" s="45"/>
      <c r="O132" s="45"/>
      <c r="P132" s="45"/>
      <c r="Q132" s="45"/>
      <c r="R132" s="45"/>
      <c r="S132" s="45"/>
      <c r="T132" s="93"/>
      <c r="AT132" s="22" t="s">
        <v>138</v>
      </c>
      <c r="AU132" s="22" t="s">
        <v>86</v>
      </c>
    </row>
    <row r="133" s="11" customFormat="1">
      <c r="B133" s="234"/>
      <c r="C133" s="235"/>
      <c r="D133" s="231" t="s">
        <v>143</v>
      </c>
      <c r="E133" s="236" t="s">
        <v>33</v>
      </c>
      <c r="F133" s="237" t="s">
        <v>408</v>
      </c>
      <c r="G133" s="235"/>
      <c r="H133" s="238">
        <v>2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AT133" s="244" t="s">
        <v>143</v>
      </c>
      <c r="AU133" s="244" t="s">
        <v>86</v>
      </c>
      <c r="AV133" s="11" t="s">
        <v>86</v>
      </c>
      <c r="AW133" s="11" t="s">
        <v>39</v>
      </c>
      <c r="AX133" s="11" t="s">
        <v>84</v>
      </c>
      <c r="AY133" s="244" t="s">
        <v>128</v>
      </c>
    </row>
    <row r="134" s="1" customFormat="1" ht="25.5" customHeight="1">
      <c r="B134" s="44"/>
      <c r="C134" s="219" t="s">
        <v>10</v>
      </c>
      <c r="D134" s="219" t="s">
        <v>131</v>
      </c>
      <c r="E134" s="220" t="s">
        <v>409</v>
      </c>
      <c r="F134" s="221" t="s">
        <v>410</v>
      </c>
      <c r="G134" s="222" t="s">
        <v>195</v>
      </c>
      <c r="H134" s="223">
        <v>3</v>
      </c>
      <c r="I134" s="224"/>
      <c r="J134" s="225">
        <f>ROUND(I134*H134,2)</f>
        <v>0</v>
      </c>
      <c r="K134" s="221" t="s">
        <v>135</v>
      </c>
      <c r="L134" s="70"/>
      <c r="M134" s="226" t="s">
        <v>33</v>
      </c>
      <c r="N134" s="227" t="s">
        <v>47</v>
      </c>
      <c r="O134" s="45"/>
      <c r="P134" s="228">
        <f>O134*H134</f>
        <v>0</v>
      </c>
      <c r="Q134" s="228">
        <v>0.00069999999999999999</v>
      </c>
      <c r="R134" s="228">
        <f>Q134*H134</f>
        <v>0.0020999999999999999</v>
      </c>
      <c r="S134" s="228">
        <v>0</v>
      </c>
      <c r="T134" s="229">
        <f>S134*H134</f>
        <v>0</v>
      </c>
      <c r="AR134" s="22" t="s">
        <v>136</v>
      </c>
      <c r="AT134" s="22" t="s">
        <v>131</v>
      </c>
      <c r="AU134" s="22" t="s">
        <v>86</v>
      </c>
      <c r="AY134" s="22" t="s">
        <v>128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22" t="s">
        <v>84</v>
      </c>
      <c r="BK134" s="230">
        <f>ROUND(I134*H134,2)</f>
        <v>0</v>
      </c>
      <c r="BL134" s="22" t="s">
        <v>136</v>
      </c>
      <c r="BM134" s="22" t="s">
        <v>411</v>
      </c>
    </row>
    <row r="135" s="1" customFormat="1">
      <c r="B135" s="44"/>
      <c r="C135" s="72"/>
      <c r="D135" s="231" t="s">
        <v>138</v>
      </c>
      <c r="E135" s="72"/>
      <c r="F135" s="232" t="s">
        <v>412</v>
      </c>
      <c r="G135" s="72"/>
      <c r="H135" s="72"/>
      <c r="I135" s="189"/>
      <c r="J135" s="72"/>
      <c r="K135" s="72"/>
      <c r="L135" s="70"/>
      <c r="M135" s="233"/>
      <c r="N135" s="45"/>
      <c r="O135" s="45"/>
      <c r="P135" s="45"/>
      <c r="Q135" s="45"/>
      <c r="R135" s="45"/>
      <c r="S135" s="45"/>
      <c r="T135" s="93"/>
      <c r="AT135" s="22" t="s">
        <v>138</v>
      </c>
      <c r="AU135" s="22" t="s">
        <v>86</v>
      </c>
    </row>
    <row r="136" s="1" customFormat="1" ht="16.5" customHeight="1">
      <c r="B136" s="44"/>
      <c r="C136" s="256" t="s">
        <v>224</v>
      </c>
      <c r="D136" s="256" t="s">
        <v>248</v>
      </c>
      <c r="E136" s="257" t="s">
        <v>413</v>
      </c>
      <c r="F136" s="258" t="s">
        <v>414</v>
      </c>
      <c r="G136" s="259" t="s">
        <v>195</v>
      </c>
      <c r="H136" s="260">
        <v>1</v>
      </c>
      <c r="I136" s="261"/>
      <c r="J136" s="262">
        <f>ROUND(I136*H136,2)</f>
        <v>0</v>
      </c>
      <c r="K136" s="258" t="s">
        <v>135</v>
      </c>
      <c r="L136" s="263"/>
      <c r="M136" s="264" t="s">
        <v>33</v>
      </c>
      <c r="N136" s="265" t="s">
        <v>47</v>
      </c>
      <c r="O136" s="45"/>
      <c r="P136" s="228">
        <f>O136*H136</f>
        <v>0</v>
      </c>
      <c r="Q136" s="228">
        <v>0.0025000000000000001</v>
      </c>
      <c r="R136" s="228">
        <f>Q136*H136</f>
        <v>0.0025000000000000001</v>
      </c>
      <c r="S136" s="228">
        <v>0</v>
      </c>
      <c r="T136" s="229">
        <f>S136*H136</f>
        <v>0</v>
      </c>
      <c r="AR136" s="22" t="s">
        <v>180</v>
      </c>
      <c r="AT136" s="22" t="s">
        <v>248</v>
      </c>
      <c r="AU136" s="22" t="s">
        <v>86</v>
      </c>
      <c r="AY136" s="22" t="s">
        <v>128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22" t="s">
        <v>84</v>
      </c>
      <c r="BK136" s="230">
        <f>ROUND(I136*H136,2)</f>
        <v>0</v>
      </c>
      <c r="BL136" s="22" t="s">
        <v>136</v>
      </c>
      <c r="BM136" s="22" t="s">
        <v>415</v>
      </c>
    </row>
    <row r="137" s="1" customFormat="1" ht="16.5" customHeight="1">
      <c r="B137" s="44"/>
      <c r="C137" s="256" t="s">
        <v>228</v>
      </c>
      <c r="D137" s="256" t="s">
        <v>248</v>
      </c>
      <c r="E137" s="257" t="s">
        <v>416</v>
      </c>
      <c r="F137" s="258" t="s">
        <v>417</v>
      </c>
      <c r="G137" s="259" t="s">
        <v>195</v>
      </c>
      <c r="H137" s="260">
        <v>2</v>
      </c>
      <c r="I137" s="261"/>
      <c r="J137" s="262">
        <f>ROUND(I137*H137,2)</f>
        <v>0</v>
      </c>
      <c r="K137" s="258" t="s">
        <v>135</v>
      </c>
      <c r="L137" s="263"/>
      <c r="M137" s="264" t="s">
        <v>33</v>
      </c>
      <c r="N137" s="265" t="s">
        <v>47</v>
      </c>
      <c r="O137" s="45"/>
      <c r="P137" s="228">
        <f>O137*H137</f>
        <v>0</v>
      </c>
      <c r="Q137" s="228">
        <v>0.0053</v>
      </c>
      <c r="R137" s="228">
        <f>Q137*H137</f>
        <v>0.0106</v>
      </c>
      <c r="S137" s="228">
        <v>0</v>
      </c>
      <c r="T137" s="229">
        <f>S137*H137</f>
        <v>0</v>
      </c>
      <c r="AR137" s="22" t="s">
        <v>180</v>
      </c>
      <c r="AT137" s="22" t="s">
        <v>248</v>
      </c>
      <c r="AU137" s="22" t="s">
        <v>86</v>
      </c>
      <c r="AY137" s="22" t="s">
        <v>128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22" t="s">
        <v>84</v>
      </c>
      <c r="BK137" s="230">
        <f>ROUND(I137*H137,2)</f>
        <v>0</v>
      </c>
      <c r="BL137" s="22" t="s">
        <v>136</v>
      </c>
      <c r="BM137" s="22" t="s">
        <v>418</v>
      </c>
    </row>
    <row r="138" s="1" customFormat="1" ht="16.5" customHeight="1">
      <c r="B138" s="44"/>
      <c r="C138" s="219" t="s">
        <v>232</v>
      </c>
      <c r="D138" s="219" t="s">
        <v>131</v>
      </c>
      <c r="E138" s="220" t="s">
        <v>419</v>
      </c>
      <c r="F138" s="221" t="s">
        <v>420</v>
      </c>
      <c r="G138" s="222" t="s">
        <v>276</v>
      </c>
      <c r="H138" s="223">
        <v>11.5</v>
      </c>
      <c r="I138" s="224"/>
      <c r="J138" s="225">
        <f>ROUND(I138*H138,2)</f>
        <v>0</v>
      </c>
      <c r="K138" s="221" t="s">
        <v>135</v>
      </c>
      <c r="L138" s="70"/>
      <c r="M138" s="226" t="s">
        <v>33</v>
      </c>
      <c r="N138" s="227" t="s">
        <v>47</v>
      </c>
      <c r="O138" s="45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AR138" s="22" t="s">
        <v>136</v>
      </c>
      <c r="AT138" s="22" t="s">
        <v>131</v>
      </c>
      <c r="AU138" s="22" t="s">
        <v>86</v>
      </c>
      <c r="AY138" s="22" t="s">
        <v>128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22" t="s">
        <v>84</v>
      </c>
      <c r="BK138" s="230">
        <f>ROUND(I138*H138,2)</f>
        <v>0</v>
      </c>
      <c r="BL138" s="22" t="s">
        <v>136</v>
      </c>
      <c r="BM138" s="22" t="s">
        <v>421</v>
      </c>
    </row>
    <row r="139" s="1" customFormat="1">
      <c r="B139" s="44"/>
      <c r="C139" s="72"/>
      <c r="D139" s="231" t="s">
        <v>138</v>
      </c>
      <c r="E139" s="72"/>
      <c r="F139" s="232" t="s">
        <v>422</v>
      </c>
      <c r="G139" s="72"/>
      <c r="H139" s="72"/>
      <c r="I139" s="189"/>
      <c r="J139" s="72"/>
      <c r="K139" s="72"/>
      <c r="L139" s="70"/>
      <c r="M139" s="233"/>
      <c r="N139" s="45"/>
      <c r="O139" s="45"/>
      <c r="P139" s="45"/>
      <c r="Q139" s="45"/>
      <c r="R139" s="45"/>
      <c r="S139" s="45"/>
      <c r="T139" s="93"/>
      <c r="AT139" s="22" t="s">
        <v>138</v>
      </c>
      <c r="AU139" s="22" t="s">
        <v>86</v>
      </c>
    </row>
    <row r="140" s="11" customFormat="1">
      <c r="B140" s="234"/>
      <c r="C140" s="235"/>
      <c r="D140" s="231" t="s">
        <v>143</v>
      </c>
      <c r="E140" s="236" t="s">
        <v>33</v>
      </c>
      <c r="F140" s="237" t="s">
        <v>180</v>
      </c>
      <c r="G140" s="235"/>
      <c r="H140" s="238">
        <v>8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AT140" s="244" t="s">
        <v>143</v>
      </c>
      <c r="AU140" s="244" t="s">
        <v>86</v>
      </c>
      <c r="AV140" s="11" t="s">
        <v>86</v>
      </c>
      <c r="AW140" s="11" t="s">
        <v>39</v>
      </c>
      <c r="AX140" s="11" t="s">
        <v>76</v>
      </c>
      <c r="AY140" s="244" t="s">
        <v>128</v>
      </c>
    </row>
    <row r="141" s="11" customFormat="1">
      <c r="B141" s="234"/>
      <c r="C141" s="235"/>
      <c r="D141" s="231" t="s">
        <v>143</v>
      </c>
      <c r="E141" s="236" t="s">
        <v>33</v>
      </c>
      <c r="F141" s="237" t="s">
        <v>423</v>
      </c>
      <c r="G141" s="235"/>
      <c r="H141" s="238">
        <v>3.5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AT141" s="244" t="s">
        <v>143</v>
      </c>
      <c r="AU141" s="244" t="s">
        <v>86</v>
      </c>
      <c r="AV141" s="11" t="s">
        <v>86</v>
      </c>
      <c r="AW141" s="11" t="s">
        <v>39</v>
      </c>
      <c r="AX141" s="11" t="s">
        <v>76</v>
      </c>
      <c r="AY141" s="244" t="s">
        <v>128</v>
      </c>
    </row>
    <row r="142" s="12" customFormat="1">
      <c r="B142" s="245"/>
      <c r="C142" s="246"/>
      <c r="D142" s="231" t="s">
        <v>143</v>
      </c>
      <c r="E142" s="247" t="s">
        <v>33</v>
      </c>
      <c r="F142" s="248" t="s">
        <v>153</v>
      </c>
      <c r="G142" s="246"/>
      <c r="H142" s="249">
        <v>11.5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AT142" s="255" t="s">
        <v>143</v>
      </c>
      <c r="AU142" s="255" t="s">
        <v>86</v>
      </c>
      <c r="AV142" s="12" t="s">
        <v>136</v>
      </c>
      <c r="AW142" s="12" t="s">
        <v>39</v>
      </c>
      <c r="AX142" s="12" t="s">
        <v>84</v>
      </c>
      <c r="AY142" s="255" t="s">
        <v>128</v>
      </c>
    </row>
    <row r="143" s="1" customFormat="1" ht="38.25" customHeight="1">
      <c r="B143" s="44"/>
      <c r="C143" s="219" t="s">
        <v>237</v>
      </c>
      <c r="D143" s="219" t="s">
        <v>131</v>
      </c>
      <c r="E143" s="220" t="s">
        <v>424</v>
      </c>
      <c r="F143" s="221" t="s">
        <v>425</v>
      </c>
      <c r="G143" s="222" t="s">
        <v>134</v>
      </c>
      <c r="H143" s="223">
        <v>590</v>
      </c>
      <c r="I143" s="224"/>
      <c r="J143" s="225">
        <f>ROUND(I143*H143,2)</f>
        <v>0</v>
      </c>
      <c r="K143" s="221" t="s">
        <v>135</v>
      </c>
      <c r="L143" s="70"/>
      <c r="M143" s="226" t="s">
        <v>33</v>
      </c>
      <c r="N143" s="227" t="s">
        <v>47</v>
      </c>
      <c r="O143" s="45"/>
      <c r="P143" s="228">
        <f>O143*H143</f>
        <v>0</v>
      </c>
      <c r="Q143" s="228">
        <v>0</v>
      </c>
      <c r="R143" s="228">
        <f>Q143*H143</f>
        <v>0</v>
      </c>
      <c r="S143" s="228">
        <v>0.02</v>
      </c>
      <c r="T143" s="229">
        <f>S143*H143</f>
        <v>11.800000000000001</v>
      </c>
      <c r="AR143" s="22" t="s">
        <v>136</v>
      </c>
      <c r="AT143" s="22" t="s">
        <v>131</v>
      </c>
      <c r="AU143" s="22" t="s">
        <v>86</v>
      </c>
      <c r="AY143" s="22" t="s">
        <v>128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22" t="s">
        <v>84</v>
      </c>
      <c r="BK143" s="230">
        <f>ROUND(I143*H143,2)</f>
        <v>0</v>
      </c>
      <c r="BL143" s="22" t="s">
        <v>136</v>
      </c>
      <c r="BM143" s="22" t="s">
        <v>426</v>
      </c>
    </row>
    <row r="144" s="1" customFormat="1">
      <c r="B144" s="44"/>
      <c r="C144" s="72"/>
      <c r="D144" s="231" t="s">
        <v>138</v>
      </c>
      <c r="E144" s="72"/>
      <c r="F144" s="232" t="s">
        <v>427</v>
      </c>
      <c r="G144" s="72"/>
      <c r="H144" s="72"/>
      <c r="I144" s="189"/>
      <c r="J144" s="72"/>
      <c r="K144" s="72"/>
      <c r="L144" s="70"/>
      <c r="M144" s="233"/>
      <c r="N144" s="45"/>
      <c r="O144" s="45"/>
      <c r="P144" s="45"/>
      <c r="Q144" s="45"/>
      <c r="R144" s="45"/>
      <c r="S144" s="45"/>
      <c r="T144" s="93"/>
      <c r="AT144" s="22" t="s">
        <v>138</v>
      </c>
      <c r="AU144" s="22" t="s">
        <v>86</v>
      </c>
    </row>
    <row r="145" s="11" customFormat="1">
      <c r="B145" s="234"/>
      <c r="C145" s="235"/>
      <c r="D145" s="231" t="s">
        <v>143</v>
      </c>
      <c r="E145" s="236" t="s">
        <v>33</v>
      </c>
      <c r="F145" s="237" t="s">
        <v>379</v>
      </c>
      <c r="G145" s="235"/>
      <c r="H145" s="238">
        <v>590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AT145" s="244" t="s">
        <v>143</v>
      </c>
      <c r="AU145" s="244" t="s">
        <v>86</v>
      </c>
      <c r="AV145" s="11" t="s">
        <v>86</v>
      </c>
      <c r="AW145" s="11" t="s">
        <v>39</v>
      </c>
      <c r="AX145" s="11" t="s">
        <v>84</v>
      </c>
      <c r="AY145" s="244" t="s">
        <v>128</v>
      </c>
    </row>
    <row r="146" s="1" customFormat="1" ht="38.25" customHeight="1">
      <c r="B146" s="44"/>
      <c r="C146" s="219" t="s">
        <v>9</v>
      </c>
      <c r="D146" s="219" t="s">
        <v>131</v>
      </c>
      <c r="E146" s="220" t="s">
        <v>428</v>
      </c>
      <c r="F146" s="221" t="s">
        <v>429</v>
      </c>
      <c r="G146" s="222" t="s">
        <v>276</v>
      </c>
      <c r="H146" s="223">
        <v>7.2000000000000002</v>
      </c>
      <c r="I146" s="224"/>
      <c r="J146" s="225">
        <f>ROUND(I146*H146,2)</f>
        <v>0</v>
      </c>
      <c r="K146" s="221" t="s">
        <v>135</v>
      </c>
      <c r="L146" s="70"/>
      <c r="M146" s="226" t="s">
        <v>33</v>
      </c>
      <c r="N146" s="227" t="s">
        <v>47</v>
      </c>
      <c r="O146" s="45"/>
      <c r="P146" s="228">
        <f>O146*H146</f>
        <v>0</v>
      </c>
      <c r="Q146" s="228">
        <v>0</v>
      </c>
      <c r="R146" s="228">
        <f>Q146*H146</f>
        <v>0</v>
      </c>
      <c r="S146" s="228">
        <v>0.97999999999999998</v>
      </c>
      <c r="T146" s="229">
        <f>S146*H146</f>
        <v>7.056</v>
      </c>
      <c r="AR146" s="22" t="s">
        <v>136</v>
      </c>
      <c r="AT146" s="22" t="s">
        <v>131</v>
      </c>
      <c r="AU146" s="22" t="s">
        <v>86</v>
      </c>
      <c r="AY146" s="22" t="s">
        <v>128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22" t="s">
        <v>84</v>
      </c>
      <c r="BK146" s="230">
        <f>ROUND(I146*H146,2)</f>
        <v>0</v>
      </c>
      <c r="BL146" s="22" t="s">
        <v>136</v>
      </c>
      <c r="BM146" s="22" t="s">
        <v>430</v>
      </c>
    </row>
    <row r="147" s="1" customFormat="1">
      <c r="B147" s="44"/>
      <c r="C147" s="72"/>
      <c r="D147" s="231" t="s">
        <v>138</v>
      </c>
      <c r="E147" s="72"/>
      <c r="F147" s="232" t="s">
        <v>431</v>
      </c>
      <c r="G147" s="72"/>
      <c r="H147" s="72"/>
      <c r="I147" s="189"/>
      <c r="J147" s="72"/>
      <c r="K147" s="72"/>
      <c r="L147" s="70"/>
      <c r="M147" s="233"/>
      <c r="N147" s="45"/>
      <c r="O147" s="45"/>
      <c r="P147" s="45"/>
      <c r="Q147" s="45"/>
      <c r="R147" s="45"/>
      <c r="S147" s="45"/>
      <c r="T147" s="93"/>
      <c r="AT147" s="22" t="s">
        <v>138</v>
      </c>
      <c r="AU147" s="22" t="s">
        <v>86</v>
      </c>
    </row>
    <row r="148" s="1" customFormat="1" ht="25.5" customHeight="1">
      <c r="B148" s="44"/>
      <c r="C148" s="219" t="s">
        <v>432</v>
      </c>
      <c r="D148" s="219" t="s">
        <v>131</v>
      </c>
      <c r="E148" s="220" t="s">
        <v>263</v>
      </c>
      <c r="F148" s="221" t="s">
        <v>264</v>
      </c>
      <c r="G148" s="222" t="s">
        <v>195</v>
      </c>
      <c r="H148" s="223">
        <v>2</v>
      </c>
      <c r="I148" s="224"/>
      <c r="J148" s="225">
        <f>ROUND(I148*H148,2)</f>
        <v>0</v>
      </c>
      <c r="K148" s="221" t="s">
        <v>135</v>
      </c>
      <c r="L148" s="70"/>
      <c r="M148" s="226" t="s">
        <v>33</v>
      </c>
      <c r="N148" s="227" t="s">
        <v>47</v>
      </c>
      <c r="O148" s="45"/>
      <c r="P148" s="228">
        <f>O148*H148</f>
        <v>0</v>
      </c>
      <c r="Q148" s="228">
        <v>7.0056599999999998</v>
      </c>
      <c r="R148" s="228">
        <f>Q148*H148</f>
        <v>14.01132</v>
      </c>
      <c r="S148" s="228">
        <v>0</v>
      </c>
      <c r="T148" s="229">
        <f>S148*H148</f>
        <v>0</v>
      </c>
      <c r="AR148" s="22" t="s">
        <v>136</v>
      </c>
      <c r="AT148" s="22" t="s">
        <v>131</v>
      </c>
      <c r="AU148" s="22" t="s">
        <v>86</v>
      </c>
      <c r="AY148" s="22" t="s">
        <v>128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22" t="s">
        <v>84</v>
      </c>
      <c r="BK148" s="230">
        <f>ROUND(I148*H148,2)</f>
        <v>0</v>
      </c>
      <c r="BL148" s="22" t="s">
        <v>136</v>
      </c>
      <c r="BM148" s="22" t="s">
        <v>433</v>
      </c>
    </row>
    <row r="149" s="1" customFormat="1">
      <c r="B149" s="44"/>
      <c r="C149" s="72"/>
      <c r="D149" s="231" t="s">
        <v>138</v>
      </c>
      <c r="E149" s="72"/>
      <c r="F149" s="232" t="s">
        <v>266</v>
      </c>
      <c r="G149" s="72"/>
      <c r="H149" s="72"/>
      <c r="I149" s="189"/>
      <c r="J149" s="72"/>
      <c r="K149" s="72"/>
      <c r="L149" s="70"/>
      <c r="M149" s="233"/>
      <c r="N149" s="45"/>
      <c r="O149" s="45"/>
      <c r="P149" s="45"/>
      <c r="Q149" s="45"/>
      <c r="R149" s="45"/>
      <c r="S149" s="45"/>
      <c r="T149" s="93"/>
      <c r="AT149" s="22" t="s">
        <v>138</v>
      </c>
      <c r="AU149" s="22" t="s">
        <v>86</v>
      </c>
    </row>
    <row r="150" s="11" customFormat="1">
      <c r="B150" s="234"/>
      <c r="C150" s="235"/>
      <c r="D150" s="231" t="s">
        <v>143</v>
      </c>
      <c r="E150" s="236" t="s">
        <v>33</v>
      </c>
      <c r="F150" s="237" t="s">
        <v>434</v>
      </c>
      <c r="G150" s="235"/>
      <c r="H150" s="238">
        <v>2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AT150" s="244" t="s">
        <v>143</v>
      </c>
      <c r="AU150" s="244" t="s">
        <v>86</v>
      </c>
      <c r="AV150" s="11" t="s">
        <v>86</v>
      </c>
      <c r="AW150" s="11" t="s">
        <v>39</v>
      </c>
      <c r="AX150" s="11" t="s">
        <v>84</v>
      </c>
      <c r="AY150" s="244" t="s">
        <v>128</v>
      </c>
    </row>
    <row r="151" s="1" customFormat="1" ht="25.5" customHeight="1">
      <c r="B151" s="44"/>
      <c r="C151" s="219" t="s">
        <v>262</v>
      </c>
      <c r="D151" s="219" t="s">
        <v>131</v>
      </c>
      <c r="E151" s="220" t="s">
        <v>435</v>
      </c>
      <c r="F151" s="221" t="s">
        <v>436</v>
      </c>
      <c r="G151" s="222" t="s">
        <v>276</v>
      </c>
      <c r="H151" s="223">
        <v>10.5</v>
      </c>
      <c r="I151" s="224"/>
      <c r="J151" s="225">
        <f>ROUND(I151*H151,2)</f>
        <v>0</v>
      </c>
      <c r="K151" s="221" t="s">
        <v>135</v>
      </c>
      <c r="L151" s="70"/>
      <c r="M151" s="226" t="s">
        <v>33</v>
      </c>
      <c r="N151" s="227" t="s">
        <v>47</v>
      </c>
      <c r="O151" s="45"/>
      <c r="P151" s="228">
        <f>O151*H151</f>
        <v>0</v>
      </c>
      <c r="Q151" s="228">
        <v>0.61348000000000003</v>
      </c>
      <c r="R151" s="228">
        <f>Q151*H151</f>
        <v>6.4415399999999998</v>
      </c>
      <c r="S151" s="228">
        <v>0</v>
      </c>
      <c r="T151" s="229">
        <f>S151*H151</f>
        <v>0</v>
      </c>
      <c r="AR151" s="22" t="s">
        <v>136</v>
      </c>
      <c r="AT151" s="22" t="s">
        <v>131</v>
      </c>
      <c r="AU151" s="22" t="s">
        <v>86</v>
      </c>
      <c r="AY151" s="22" t="s">
        <v>128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22" t="s">
        <v>84</v>
      </c>
      <c r="BK151" s="230">
        <f>ROUND(I151*H151,2)</f>
        <v>0</v>
      </c>
      <c r="BL151" s="22" t="s">
        <v>136</v>
      </c>
      <c r="BM151" s="22" t="s">
        <v>437</v>
      </c>
    </row>
    <row r="152" s="1" customFormat="1">
      <c r="B152" s="44"/>
      <c r="C152" s="72"/>
      <c r="D152" s="231" t="s">
        <v>138</v>
      </c>
      <c r="E152" s="72"/>
      <c r="F152" s="232" t="s">
        <v>438</v>
      </c>
      <c r="G152" s="72"/>
      <c r="H152" s="72"/>
      <c r="I152" s="189"/>
      <c r="J152" s="72"/>
      <c r="K152" s="72"/>
      <c r="L152" s="70"/>
      <c r="M152" s="233"/>
      <c r="N152" s="45"/>
      <c r="O152" s="45"/>
      <c r="P152" s="45"/>
      <c r="Q152" s="45"/>
      <c r="R152" s="45"/>
      <c r="S152" s="45"/>
      <c r="T152" s="93"/>
      <c r="AT152" s="22" t="s">
        <v>138</v>
      </c>
      <c r="AU152" s="22" t="s">
        <v>86</v>
      </c>
    </row>
    <row r="153" s="11" customFormat="1">
      <c r="B153" s="234"/>
      <c r="C153" s="235"/>
      <c r="D153" s="231" t="s">
        <v>143</v>
      </c>
      <c r="E153" s="236" t="s">
        <v>33</v>
      </c>
      <c r="F153" s="237" t="s">
        <v>439</v>
      </c>
      <c r="G153" s="235"/>
      <c r="H153" s="238">
        <v>8.5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AT153" s="244" t="s">
        <v>143</v>
      </c>
      <c r="AU153" s="244" t="s">
        <v>86</v>
      </c>
      <c r="AV153" s="11" t="s">
        <v>86</v>
      </c>
      <c r="AW153" s="11" t="s">
        <v>39</v>
      </c>
      <c r="AX153" s="11" t="s">
        <v>76</v>
      </c>
      <c r="AY153" s="244" t="s">
        <v>128</v>
      </c>
    </row>
    <row r="154" s="11" customFormat="1">
      <c r="B154" s="234"/>
      <c r="C154" s="235"/>
      <c r="D154" s="231" t="s">
        <v>143</v>
      </c>
      <c r="E154" s="236" t="s">
        <v>33</v>
      </c>
      <c r="F154" s="237" t="s">
        <v>440</v>
      </c>
      <c r="G154" s="235"/>
      <c r="H154" s="238">
        <v>2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AT154" s="244" t="s">
        <v>143</v>
      </c>
      <c r="AU154" s="244" t="s">
        <v>86</v>
      </c>
      <c r="AV154" s="11" t="s">
        <v>86</v>
      </c>
      <c r="AW154" s="11" t="s">
        <v>39</v>
      </c>
      <c r="AX154" s="11" t="s">
        <v>76</v>
      </c>
      <c r="AY154" s="244" t="s">
        <v>128</v>
      </c>
    </row>
    <row r="155" s="12" customFormat="1">
      <c r="B155" s="245"/>
      <c r="C155" s="246"/>
      <c r="D155" s="231" t="s">
        <v>143</v>
      </c>
      <c r="E155" s="247" t="s">
        <v>33</v>
      </c>
      <c r="F155" s="248" t="s">
        <v>153</v>
      </c>
      <c r="G155" s="246"/>
      <c r="H155" s="249">
        <v>10.5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AT155" s="255" t="s">
        <v>143</v>
      </c>
      <c r="AU155" s="255" t="s">
        <v>86</v>
      </c>
      <c r="AV155" s="12" t="s">
        <v>136</v>
      </c>
      <c r="AW155" s="12" t="s">
        <v>39</v>
      </c>
      <c r="AX155" s="12" t="s">
        <v>84</v>
      </c>
      <c r="AY155" s="255" t="s">
        <v>128</v>
      </c>
    </row>
    <row r="156" s="1" customFormat="1" ht="25.5" customHeight="1">
      <c r="B156" s="44"/>
      <c r="C156" s="256" t="s">
        <v>267</v>
      </c>
      <c r="D156" s="256" t="s">
        <v>248</v>
      </c>
      <c r="E156" s="257" t="s">
        <v>441</v>
      </c>
      <c r="F156" s="258" t="s">
        <v>442</v>
      </c>
      <c r="G156" s="259" t="s">
        <v>276</v>
      </c>
      <c r="H156" s="260">
        <v>10.5</v>
      </c>
      <c r="I156" s="261"/>
      <c r="J156" s="262">
        <f>ROUND(I156*H156,2)</f>
        <v>0</v>
      </c>
      <c r="K156" s="258" t="s">
        <v>135</v>
      </c>
      <c r="L156" s="263"/>
      <c r="M156" s="264" t="s">
        <v>33</v>
      </c>
      <c r="N156" s="265" t="s">
        <v>47</v>
      </c>
      <c r="O156" s="45"/>
      <c r="P156" s="228">
        <f>O156*H156</f>
        <v>0</v>
      </c>
      <c r="Q156" s="228">
        <v>0.29959999999999998</v>
      </c>
      <c r="R156" s="228">
        <f>Q156*H156</f>
        <v>3.1457999999999999</v>
      </c>
      <c r="S156" s="228">
        <v>0</v>
      </c>
      <c r="T156" s="229">
        <f>S156*H156</f>
        <v>0</v>
      </c>
      <c r="AR156" s="22" t="s">
        <v>180</v>
      </c>
      <c r="AT156" s="22" t="s">
        <v>248</v>
      </c>
      <c r="AU156" s="22" t="s">
        <v>86</v>
      </c>
      <c r="AY156" s="22" t="s">
        <v>128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22" t="s">
        <v>84</v>
      </c>
      <c r="BK156" s="230">
        <f>ROUND(I156*H156,2)</f>
        <v>0</v>
      </c>
      <c r="BL156" s="22" t="s">
        <v>136</v>
      </c>
      <c r="BM156" s="22" t="s">
        <v>443</v>
      </c>
    </row>
    <row r="157" s="11" customFormat="1">
      <c r="B157" s="234"/>
      <c r="C157" s="235"/>
      <c r="D157" s="231" t="s">
        <v>143</v>
      </c>
      <c r="E157" s="236" t="s">
        <v>33</v>
      </c>
      <c r="F157" s="237" t="s">
        <v>444</v>
      </c>
      <c r="G157" s="235"/>
      <c r="H157" s="238">
        <v>10.5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AT157" s="244" t="s">
        <v>143</v>
      </c>
      <c r="AU157" s="244" t="s">
        <v>86</v>
      </c>
      <c r="AV157" s="11" t="s">
        <v>86</v>
      </c>
      <c r="AW157" s="11" t="s">
        <v>39</v>
      </c>
      <c r="AX157" s="11" t="s">
        <v>84</v>
      </c>
      <c r="AY157" s="244" t="s">
        <v>128</v>
      </c>
    </row>
    <row r="158" s="10" customFormat="1" ht="29.88" customHeight="1">
      <c r="B158" s="203"/>
      <c r="C158" s="204"/>
      <c r="D158" s="205" t="s">
        <v>75</v>
      </c>
      <c r="E158" s="217" t="s">
        <v>283</v>
      </c>
      <c r="F158" s="217" t="s">
        <v>284</v>
      </c>
      <c r="G158" s="204"/>
      <c r="H158" s="204"/>
      <c r="I158" s="207"/>
      <c r="J158" s="218">
        <f>BK158</f>
        <v>0</v>
      </c>
      <c r="K158" s="204"/>
      <c r="L158" s="209"/>
      <c r="M158" s="210"/>
      <c r="N158" s="211"/>
      <c r="O158" s="211"/>
      <c r="P158" s="212">
        <f>P159+SUM(P160:P188)</f>
        <v>0</v>
      </c>
      <c r="Q158" s="211"/>
      <c r="R158" s="212">
        <f>R159+SUM(R160:R188)</f>
        <v>74.568849999999998</v>
      </c>
      <c r="S158" s="211"/>
      <c r="T158" s="213">
        <f>T159+SUM(T160:T188)</f>
        <v>0</v>
      </c>
      <c r="AR158" s="214" t="s">
        <v>84</v>
      </c>
      <c r="AT158" s="215" t="s">
        <v>75</v>
      </c>
      <c r="AU158" s="215" t="s">
        <v>84</v>
      </c>
      <c r="AY158" s="214" t="s">
        <v>128</v>
      </c>
      <c r="BK158" s="216">
        <f>BK159+SUM(BK160:BK188)</f>
        <v>0</v>
      </c>
    </row>
    <row r="159" s="1" customFormat="1" ht="38.25" customHeight="1">
      <c r="B159" s="44"/>
      <c r="C159" s="219" t="s">
        <v>273</v>
      </c>
      <c r="D159" s="219" t="s">
        <v>131</v>
      </c>
      <c r="E159" s="220" t="s">
        <v>286</v>
      </c>
      <c r="F159" s="221" t="s">
        <v>287</v>
      </c>
      <c r="G159" s="222" t="s">
        <v>148</v>
      </c>
      <c r="H159" s="223">
        <v>48.890000000000001</v>
      </c>
      <c r="I159" s="224"/>
      <c r="J159" s="225">
        <f>ROUND(I159*H159,2)</f>
        <v>0</v>
      </c>
      <c r="K159" s="221" t="s">
        <v>135</v>
      </c>
      <c r="L159" s="70"/>
      <c r="M159" s="226" t="s">
        <v>33</v>
      </c>
      <c r="N159" s="227" t="s">
        <v>47</v>
      </c>
      <c r="O159" s="45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AR159" s="22" t="s">
        <v>136</v>
      </c>
      <c r="AT159" s="22" t="s">
        <v>131</v>
      </c>
      <c r="AU159" s="22" t="s">
        <v>86</v>
      </c>
      <c r="AY159" s="22" t="s">
        <v>128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22" t="s">
        <v>84</v>
      </c>
      <c r="BK159" s="230">
        <f>ROUND(I159*H159,2)</f>
        <v>0</v>
      </c>
      <c r="BL159" s="22" t="s">
        <v>136</v>
      </c>
      <c r="BM159" s="22" t="s">
        <v>445</v>
      </c>
    </row>
    <row r="160" s="1" customFormat="1">
      <c r="B160" s="44"/>
      <c r="C160" s="72"/>
      <c r="D160" s="231" t="s">
        <v>138</v>
      </c>
      <c r="E160" s="72"/>
      <c r="F160" s="232" t="s">
        <v>161</v>
      </c>
      <c r="G160" s="72"/>
      <c r="H160" s="72"/>
      <c r="I160" s="189"/>
      <c r="J160" s="72"/>
      <c r="K160" s="72"/>
      <c r="L160" s="70"/>
      <c r="M160" s="233"/>
      <c r="N160" s="45"/>
      <c r="O160" s="45"/>
      <c r="P160" s="45"/>
      <c r="Q160" s="45"/>
      <c r="R160" s="45"/>
      <c r="S160" s="45"/>
      <c r="T160" s="93"/>
      <c r="AT160" s="22" t="s">
        <v>138</v>
      </c>
      <c r="AU160" s="22" t="s">
        <v>86</v>
      </c>
    </row>
    <row r="161" s="11" customFormat="1">
      <c r="B161" s="234"/>
      <c r="C161" s="235"/>
      <c r="D161" s="231" t="s">
        <v>143</v>
      </c>
      <c r="E161" s="236" t="s">
        <v>33</v>
      </c>
      <c r="F161" s="237" t="s">
        <v>446</v>
      </c>
      <c r="G161" s="235"/>
      <c r="H161" s="238">
        <v>6.4800000000000004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AT161" s="244" t="s">
        <v>143</v>
      </c>
      <c r="AU161" s="244" t="s">
        <v>86</v>
      </c>
      <c r="AV161" s="11" t="s">
        <v>86</v>
      </c>
      <c r="AW161" s="11" t="s">
        <v>39</v>
      </c>
      <c r="AX161" s="11" t="s">
        <v>76</v>
      </c>
      <c r="AY161" s="244" t="s">
        <v>128</v>
      </c>
    </row>
    <row r="162" s="11" customFormat="1">
      <c r="B162" s="234"/>
      <c r="C162" s="235"/>
      <c r="D162" s="231" t="s">
        <v>143</v>
      </c>
      <c r="E162" s="236" t="s">
        <v>33</v>
      </c>
      <c r="F162" s="237" t="s">
        <v>447</v>
      </c>
      <c r="G162" s="235"/>
      <c r="H162" s="238">
        <v>2.96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AT162" s="244" t="s">
        <v>143</v>
      </c>
      <c r="AU162" s="244" t="s">
        <v>86</v>
      </c>
      <c r="AV162" s="11" t="s">
        <v>86</v>
      </c>
      <c r="AW162" s="11" t="s">
        <v>39</v>
      </c>
      <c r="AX162" s="11" t="s">
        <v>76</v>
      </c>
      <c r="AY162" s="244" t="s">
        <v>128</v>
      </c>
    </row>
    <row r="163" s="11" customFormat="1">
      <c r="B163" s="234"/>
      <c r="C163" s="235"/>
      <c r="D163" s="231" t="s">
        <v>143</v>
      </c>
      <c r="E163" s="236" t="s">
        <v>33</v>
      </c>
      <c r="F163" s="237" t="s">
        <v>448</v>
      </c>
      <c r="G163" s="235"/>
      <c r="H163" s="238">
        <v>20.350000000000001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AT163" s="244" t="s">
        <v>143</v>
      </c>
      <c r="AU163" s="244" t="s">
        <v>86</v>
      </c>
      <c r="AV163" s="11" t="s">
        <v>86</v>
      </c>
      <c r="AW163" s="11" t="s">
        <v>39</v>
      </c>
      <c r="AX163" s="11" t="s">
        <v>76</v>
      </c>
      <c r="AY163" s="244" t="s">
        <v>128</v>
      </c>
    </row>
    <row r="164" s="11" customFormat="1">
      <c r="B164" s="234"/>
      <c r="C164" s="235"/>
      <c r="D164" s="231" t="s">
        <v>143</v>
      </c>
      <c r="E164" s="236" t="s">
        <v>33</v>
      </c>
      <c r="F164" s="237" t="s">
        <v>449</v>
      </c>
      <c r="G164" s="235"/>
      <c r="H164" s="238">
        <v>18.100000000000001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AT164" s="244" t="s">
        <v>143</v>
      </c>
      <c r="AU164" s="244" t="s">
        <v>86</v>
      </c>
      <c r="AV164" s="11" t="s">
        <v>86</v>
      </c>
      <c r="AW164" s="11" t="s">
        <v>39</v>
      </c>
      <c r="AX164" s="11" t="s">
        <v>76</v>
      </c>
      <c r="AY164" s="244" t="s">
        <v>128</v>
      </c>
    </row>
    <row r="165" s="11" customFormat="1">
      <c r="B165" s="234"/>
      <c r="C165" s="235"/>
      <c r="D165" s="231" t="s">
        <v>143</v>
      </c>
      <c r="E165" s="236" t="s">
        <v>33</v>
      </c>
      <c r="F165" s="237" t="s">
        <v>450</v>
      </c>
      <c r="G165" s="235"/>
      <c r="H165" s="238">
        <v>1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AT165" s="244" t="s">
        <v>143</v>
      </c>
      <c r="AU165" s="244" t="s">
        <v>86</v>
      </c>
      <c r="AV165" s="11" t="s">
        <v>86</v>
      </c>
      <c r="AW165" s="11" t="s">
        <v>39</v>
      </c>
      <c r="AX165" s="11" t="s">
        <v>76</v>
      </c>
      <c r="AY165" s="244" t="s">
        <v>128</v>
      </c>
    </row>
    <row r="166" s="12" customFormat="1">
      <c r="B166" s="245"/>
      <c r="C166" s="246"/>
      <c r="D166" s="231" t="s">
        <v>143</v>
      </c>
      <c r="E166" s="247" t="s">
        <v>33</v>
      </c>
      <c r="F166" s="248" t="s">
        <v>153</v>
      </c>
      <c r="G166" s="246"/>
      <c r="H166" s="249">
        <v>48.890000000000001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AT166" s="255" t="s">
        <v>143</v>
      </c>
      <c r="AU166" s="255" t="s">
        <v>86</v>
      </c>
      <c r="AV166" s="12" t="s">
        <v>136</v>
      </c>
      <c r="AW166" s="12" t="s">
        <v>39</v>
      </c>
      <c r="AX166" s="12" t="s">
        <v>84</v>
      </c>
      <c r="AY166" s="255" t="s">
        <v>128</v>
      </c>
    </row>
    <row r="167" s="1" customFormat="1" ht="51" customHeight="1">
      <c r="B167" s="44"/>
      <c r="C167" s="219" t="s">
        <v>279</v>
      </c>
      <c r="D167" s="219" t="s">
        <v>131</v>
      </c>
      <c r="E167" s="220" t="s">
        <v>293</v>
      </c>
      <c r="F167" s="221" t="s">
        <v>294</v>
      </c>
      <c r="G167" s="222" t="s">
        <v>148</v>
      </c>
      <c r="H167" s="223">
        <v>48.890000000000001</v>
      </c>
      <c r="I167" s="224"/>
      <c r="J167" s="225">
        <f>ROUND(I167*H167,2)</f>
        <v>0</v>
      </c>
      <c r="K167" s="221" t="s">
        <v>135</v>
      </c>
      <c r="L167" s="70"/>
      <c r="M167" s="226" t="s">
        <v>33</v>
      </c>
      <c r="N167" s="227" t="s">
        <v>47</v>
      </c>
      <c r="O167" s="45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AR167" s="22" t="s">
        <v>136</v>
      </c>
      <c r="AT167" s="22" t="s">
        <v>131</v>
      </c>
      <c r="AU167" s="22" t="s">
        <v>86</v>
      </c>
      <c r="AY167" s="22" t="s">
        <v>128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22" t="s">
        <v>84</v>
      </c>
      <c r="BK167" s="230">
        <f>ROUND(I167*H167,2)</f>
        <v>0</v>
      </c>
      <c r="BL167" s="22" t="s">
        <v>136</v>
      </c>
      <c r="BM167" s="22" t="s">
        <v>451</v>
      </c>
    </row>
    <row r="168" s="1" customFormat="1">
      <c r="B168" s="44"/>
      <c r="C168" s="72"/>
      <c r="D168" s="231" t="s">
        <v>138</v>
      </c>
      <c r="E168" s="72"/>
      <c r="F168" s="232" t="s">
        <v>161</v>
      </c>
      <c r="G168" s="72"/>
      <c r="H168" s="72"/>
      <c r="I168" s="189"/>
      <c r="J168" s="72"/>
      <c r="K168" s="72"/>
      <c r="L168" s="70"/>
      <c r="M168" s="233"/>
      <c r="N168" s="45"/>
      <c r="O168" s="45"/>
      <c r="P168" s="45"/>
      <c r="Q168" s="45"/>
      <c r="R168" s="45"/>
      <c r="S168" s="45"/>
      <c r="T168" s="93"/>
      <c r="AT168" s="22" t="s">
        <v>138</v>
      </c>
      <c r="AU168" s="22" t="s">
        <v>86</v>
      </c>
    </row>
    <row r="169" s="11" customFormat="1">
      <c r="B169" s="234"/>
      <c r="C169" s="235"/>
      <c r="D169" s="231" t="s">
        <v>143</v>
      </c>
      <c r="E169" s="236" t="s">
        <v>33</v>
      </c>
      <c r="F169" s="237" t="s">
        <v>446</v>
      </c>
      <c r="G169" s="235"/>
      <c r="H169" s="238">
        <v>6.4800000000000004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AT169" s="244" t="s">
        <v>143</v>
      </c>
      <c r="AU169" s="244" t="s">
        <v>86</v>
      </c>
      <c r="AV169" s="11" t="s">
        <v>86</v>
      </c>
      <c r="AW169" s="11" t="s">
        <v>39</v>
      </c>
      <c r="AX169" s="11" t="s">
        <v>76</v>
      </c>
      <c r="AY169" s="244" t="s">
        <v>128</v>
      </c>
    </row>
    <row r="170" s="11" customFormat="1">
      <c r="B170" s="234"/>
      <c r="C170" s="235"/>
      <c r="D170" s="231" t="s">
        <v>143</v>
      </c>
      <c r="E170" s="236" t="s">
        <v>33</v>
      </c>
      <c r="F170" s="237" t="s">
        <v>447</v>
      </c>
      <c r="G170" s="235"/>
      <c r="H170" s="238">
        <v>2.96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AT170" s="244" t="s">
        <v>143</v>
      </c>
      <c r="AU170" s="244" t="s">
        <v>86</v>
      </c>
      <c r="AV170" s="11" t="s">
        <v>86</v>
      </c>
      <c r="AW170" s="11" t="s">
        <v>39</v>
      </c>
      <c r="AX170" s="11" t="s">
        <v>76</v>
      </c>
      <c r="AY170" s="244" t="s">
        <v>128</v>
      </c>
    </row>
    <row r="171" s="11" customFormat="1">
      <c r="B171" s="234"/>
      <c r="C171" s="235"/>
      <c r="D171" s="231" t="s">
        <v>143</v>
      </c>
      <c r="E171" s="236" t="s">
        <v>33</v>
      </c>
      <c r="F171" s="237" t="s">
        <v>448</v>
      </c>
      <c r="G171" s="235"/>
      <c r="H171" s="238">
        <v>20.350000000000001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AT171" s="244" t="s">
        <v>143</v>
      </c>
      <c r="AU171" s="244" t="s">
        <v>86</v>
      </c>
      <c r="AV171" s="11" t="s">
        <v>86</v>
      </c>
      <c r="AW171" s="11" t="s">
        <v>39</v>
      </c>
      <c r="AX171" s="11" t="s">
        <v>76</v>
      </c>
      <c r="AY171" s="244" t="s">
        <v>128</v>
      </c>
    </row>
    <row r="172" s="11" customFormat="1">
      <c r="B172" s="234"/>
      <c r="C172" s="235"/>
      <c r="D172" s="231" t="s">
        <v>143</v>
      </c>
      <c r="E172" s="236" t="s">
        <v>33</v>
      </c>
      <c r="F172" s="237" t="s">
        <v>449</v>
      </c>
      <c r="G172" s="235"/>
      <c r="H172" s="238">
        <v>18.100000000000001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AT172" s="244" t="s">
        <v>143</v>
      </c>
      <c r="AU172" s="244" t="s">
        <v>86</v>
      </c>
      <c r="AV172" s="11" t="s">
        <v>86</v>
      </c>
      <c r="AW172" s="11" t="s">
        <v>39</v>
      </c>
      <c r="AX172" s="11" t="s">
        <v>76</v>
      </c>
      <c r="AY172" s="244" t="s">
        <v>128</v>
      </c>
    </row>
    <row r="173" s="11" customFormat="1">
      <c r="B173" s="234"/>
      <c r="C173" s="235"/>
      <c r="D173" s="231" t="s">
        <v>143</v>
      </c>
      <c r="E173" s="236" t="s">
        <v>33</v>
      </c>
      <c r="F173" s="237" t="s">
        <v>450</v>
      </c>
      <c r="G173" s="235"/>
      <c r="H173" s="238">
        <v>1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AT173" s="244" t="s">
        <v>143</v>
      </c>
      <c r="AU173" s="244" t="s">
        <v>86</v>
      </c>
      <c r="AV173" s="11" t="s">
        <v>86</v>
      </c>
      <c r="AW173" s="11" t="s">
        <v>39</v>
      </c>
      <c r="AX173" s="11" t="s">
        <v>76</v>
      </c>
      <c r="AY173" s="244" t="s">
        <v>128</v>
      </c>
    </row>
    <row r="174" s="12" customFormat="1">
      <c r="B174" s="245"/>
      <c r="C174" s="246"/>
      <c r="D174" s="231" t="s">
        <v>143</v>
      </c>
      <c r="E174" s="247" t="s">
        <v>33</v>
      </c>
      <c r="F174" s="248" t="s">
        <v>153</v>
      </c>
      <c r="G174" s="246"/>
      <c r="H174" s="249">
        <v>48.890000000000001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AT174" s="255" t="s">
        <v>143</v>
      </c>
      <c r="AU174" s="255" t="s">
        <v>86</v>
      </c>
      <c r="AV174" s="12" t="s">
        <v>136</v>
      </c>
      <c r="AW174" s="12" t="s">
        <v>39</v>
      </c>
      <c r="AX174" s="12" t="s">
        <v>84</v>
      </c>
      <c r="AY174" s="255" t="s">
        <v>128</v>
      </c>
    </row>
    <row r="175" s="1" customFormat="1" ht="25.5" customHeight="1">
      <c r="B175" s="44"/>
      <c r="C175" s="219" t="s">
        <v>285</v>
      </c>
      <c r="D175" s="219" t="s">
        <v>131</v>
      </c>
      <c r="E175" s="220" t="s">
        <v>304</v>
      </c>
      <c r="F175" s="221" t="s">
        <v>305</v>
      </c>
      <c r="G175" s="222" t="s">
        <v>300</v>
      </c>
      <c r="H175" s="223">
        <v>52.497</v>
      </c>
      <c r="I175" s="224"/>
      <c r="J175" s="225">
        <f>ROUND(I175*H175,2)</f>
        <v>0</v>
      </c>
      <c r="K175" s="221" t="s">
        <v>196</v>
      </c>
      <c r="L175" s="70"/>
      <c r="M175" s="226" t="s">
        <v>33</v>
      </c>
      <c r="N175" s="227" t="s">
        <v>47</v>
      </c>
      <c r="O175" s="45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AR175" s="22" t="s">
        <v>136</v>
      </c>
      <c r="AT175" s="22" t="s">
        <v>131</v>
      </c>
      <c r="AU175" s="22" t="s">
        <v>86</v>
      </c>
      <c r="AY175" s="22" t="s">
        <v>128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22" t="s">
        <v>84</v>
      </c>
      <c r="BK175" s="230">
        <f>ROUND(I175*H175,2)</f>
        <v>0</v>
      </c>
      <c r="BL175" s="22" t="s">
        <v>136</v>
      </c>
      <c r="BM175" s="22" t="s">
        <v>452</v>
      </c>
    </row>
    <row r="176" s="1" customFormat="1">
      <c r="B176" s="44"/>
      <c r="C176" s="72"/>
      <c r="D176" s="231" t="s">
        <v>138</v>
      </c>
      <c r="E176" s="72"/>
      <c r="F176" s="232" t="s">
        <v>307</v>
      </c>
      <c r="G176" s="72"/>
      <c r="H176" s="72"/>
      <c r="I176" s="189"/>
      <c r="J176" s="72"/>
      <c r="K176" s="72"/>
      <c r="L176" s="70"/>
      <c r="M176" s="233"/>
      <c r="N176" s="45"/>
      <c r="O176" s="45"/>
      <c r="P176" s="45"/>
      <c r="Q176" s="45"/>
      <c r="R176" s="45"/>
      <c r="S176" s="45"/>
      <c r="T176" s="93"/>
      <c r="AT176" s="22" t="s">
        <v>138</v>
      </c>
      <c r="AU176" s="22" t="s">
        <v>86</v>
      </c>
    </row>
    <row r="177" s="11" customFormat="1">
      <c r="B177" s="234"/>
      <c r="C177" s="235"/>
      <c r="D177" s="231" t="s">
        <v>143</v>
      </c>
      <c r="E177" s="236" t="s">
        <v>33</v>
      </c>
      <c r="F177" s="237" t="s">
        <v>453</v>
      </c>
      <c r="G177" s="235"/>
      <c r="H177" s="238">
        <v>8.2080000000000002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AT177" s="244" t="s">
        <v>143</v>
      </c>
      <c r="AU177" s="244" t="s">
        <v>86</v>
      </c>
      <c r="AV177" s="11" t="s">
        <v>86</v>
      </c>
      <c r="AW177" s="11" t="s">
        <v>39</v>
      </c>
      <c r="AX177" s="11" t="s">
        <v>76</v>
      </c>
      <c r="AY177" s="244" t="s">
        <v>128</v>
      </c>
    </row>
    <row r="178" s="11" customFormat="1">
      <c r="B178" s="234"/>
      <c r="C178" s="235"/>
      <c r="D178" s="231" t="s">
        <v>143</v>
      </c>
      <c r="E178" s="236" t="s">
        <v>33</v>
      </c>
      <c r="F178" s="237" t="s">
        <v>454</v>
      </c>
      <c r="G178" s="235"/>
      <c r="H178" s="238">
        <v>5.6239999999999997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AT178" s="244" t="s">
        <v>143</v>
      </c>
      <c r="AU178" s="244" t="s">
        <v>86</v>
      </c>
      <c r="AV178" s="11" t="s">
        <v>86</v>
      </c>
      <c r="AW178" s="11" t="s">
        <v>39</v>
      </c>
      <c r="AX178" s="11" t="s">
        <v>76</v>
      </c>
      <c r="AY178" s="244" t="s">
        <v>128</v>
      </c>
    </row>
    <row r="179" s="11" customFormat="1">
      <c r="B179" s="234"/>
      <c r="C179" s="235"/>
      <c r="D179" s="231" t="s">
        <v>143</v>
      </c>
      <c r="E179" s="236" t="s">
        <v>33</v>
      </c>
      <c r="F179" s="237" t="s">
        <v>455</v>
      </c>
      <c r="G179" s="235"/>
      <c r="H179" s="238">
        <v>38.664999999999999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AT179" s="244" t="s">
        <v>143</v>
      </c>
      <c r="AU179" s="244" t="s">
        <v>86</v>
      </c>
      <c r="AV179" s="11" t="s">
        <v>86</v>
      </c>
      <c r="AW179" s="11" t="s">
        <v>39</v>
      </c>
      <c r="AX179" s="11" t="s">
        <v>76</v>
      </c>
      <c r="AY179" s="244" t="s">
        <v>128</v>
      </c>
    </row>
    <row r="180" s="12" customFormat="1">
      <c r="B180" s="245"/>
      <c r="C180" s="246"/>
      <c r="D180" s="231" t="s">
        <v>143</v>
      </c>
      <c r="E180" s="247" t="s">
        <v>33</v>
      </c>
      <c r="F180" s="248" t="s">
        <v>153</v>
      </c>
      <c r="G180" s="246"/>
      <c r="H180" s="249">
        <v>52.497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AT180" s="255" t="s">
        <v>143</v>
      </c>
      <c r="AU180" s="255" t="s">
        <v>86</v>
      </c>
      <c r="AV180" s="12" t="s">
        <v>136</v>
      </c>
      <c r="AW180" s="12" t="s">
        <v>39</v>
      </c>
      <c r="AX180" s="12" t="s">
        <v>84</v>
      </c>
      <c r="AY180" s="255" t="s">
        <v>128</v>
      </c>
    </row>
    <row r="181" s="1" customFormat="1" ht="25.5" customHeight="1">
      <c r="B181" s="44"/>
      <c r="C181" s="219" t="s">
        <v>292</v>
      </c>
      <c r="D181" s="219" t="s">
        <v>131</v>
      </c>
      <c r="E181" s="220" t="s">
        <v>456</v>
      </c>
      <c r="F181" s="221" t="s">
        <v>457</v>
      </c>
      <c r="G181" s="222" t="s">
        <v>300</v>
      </c>
      <c r="H181" s="223">
        <v>2.3759999999999999</v>
      </c>
      <c r="I181" s="224"/>
      <c r="J181" s="225">
        <f>ROUND(I181*H181,2)</f>
        <v>0</v>
      </c>
      <c r="K181" s="221" t="s">
        <v>196</v>
      </c>
      <c r="L181" s="70"/>
      <c r="M181" s="226" t="s">
        <v>33</v>
      </c>
      <c r="N181" s="227" t="s">
        <v>47</v>
      </c>
      <c r="O181" s="45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AR181" s="22" t="s">
        <v>136</v>
      </c>
      <c r="AT181" s="22" t="s">
        <v>131</v>
      </c>
      <c r="AU181" s="22" t="s">
        <v>86</v>
      </c>
      <c r="AY181" s="22" t="s">
        <v>128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22" t="s">
        <v>84</v>
      </c>
      <c r="BK181" s="230">
        <f>ROUND(I181*H181,2)</f>
        <v>0</v>
      </c>
      <c r="BL181" s="22" t="s">
        <v>136</v>
      </c>
      <c r="BM181" s="22" t="s">
        <v>458</v>
      </c>
    </row>
    <row r="182" s="1" customFormat="1">
      <c r="B182" s="44"/>
      <c r="C182" s="72"/>
      <c r="D182" s="231" t="s">
        <v>138</v>
      </c>
      <c r="E182" s="72"/>
      <c r="F182" s="232" t="s">
        <v>302</v>
      </c>
      <c r="G182" s="72"/>
      <c r="H182" s="72"/>
      <c r="I182" s="189"/>
      <c r="J182" s="72"/>
      <c r="K182" s="72"/>
      <c r="L182" s="70"/>
      <c r="M182" s="233"/>
      <c r="N182" s="45"/>
      <c r="O182" s="45"/>
      <c r="P182" s="45"/>
      <c r="Q182" s="45"/>
      <c r="R182" s="45"/>
      <c r="S182" s="45"/>
      <c r="T182" s="93"/>
      <c r="AT182" s="22" t="s">
        <v>138</v>
      </c>
      <c r="AU182" s="22" t="s">
        <v>86</v>
      </c>
    </row>
    <row r="183" s="11" customFormat="1">
      <c r="B183" s="234"/>
      <c r="C183" s="235"/>
      <c r="D183" s="231" t="s">
        <v>143</v>
      </c>
      <c r="E183" s="236" t="s">
        <v>33</v>
      </c>
      <c r="F183" s="237" t="s">
        <v>459</v>
      </c>
      <c r="G183" s="235"/>
      <c r="H183" s="238">
        <v>2.3759999999999999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AT183" s="244" t="s">
        <v>143</v>
      </c>
      <c r="AU183" s="244" t="s">
        <v>86</v>
      </c>
      <c r="AV183" s="11" t="s">
        <v>86</v>
      </c>
      <c r="AW183" s="11" t="s">
        <v>39</v>
      </c>
      <c r="AX183" s="11" t="s">
        <v>76</v>
      </c>
      <c r="AY183" s="244" t="s">
        <v>128</v>
      </c>
    </row>
    <row r="184" s="1" customFormat="1" ht="25.5" customHeight="1">
      <c r="B184" s="44"/>
      <c r="C184" s="219" t="s">
        <v>297</v>
      </c>
      <c r="D184" s="219" t="s">
        <v>131</v>
      </c>
      <c r="E184" s="220" t="s">
        <v>298</v>
      </c>
      <c r="F184" s="221" t="s">
        <v>299</v>
      </c>
      <c r="G184" s="222" t="s">
        <v>300</v>
      </c>
      <c r="H184" s="223">
        <v>47.368000000000002</v>
      </c>
      <c r="I184" s="224"/>
      <c r="J184" s="225">
        <f>ROUND(I184*H184,2)</f>
        <v>0</v>
      </c>
      <c r="K184" s="221" t="s">
        <v>196</v>
      </c>
      <c r="L184" s="70"/>
      <c r="M184" s="226" t="s">
        <v>33</v>
      </c>
      <c r="N184" s="227" t="s">
        <v>47</v>
      </c>
      <c r="O184" s="45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AR184" s="22" t="s">
        <v>136</v>
      </c>
      <c r="AT184" s="22" t="s">
        <v>131</v>
      </c>
      <c r="AU184" s="22" t="s">
        <v>86</v>
      </c>
      <c r="AY184" s="22" t="s">
        <v>128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22" t="s">
        <v>84</v>
      </c>
      <c r="BK184" s="230">
        <f>ROUND(I184*H184,2)</f>
        <v>0</v>
      </c>
      <c r="BL184" s="22" t="s">
        <v>136</v>
      </c>
      <c r="BM184" s="22" t="s">
        <v>460</v>
      </c>
    </row>
    <row r="185" s="1" customFormat="1">
      <c r="B185" s="44"/>
      <c r="C185" s="72"/>
      <c r="D185" s="231" t="s">
        <v>138</v>
      </c>
      <c r="E185" s="72"/>
      <c r="F185" s="232" t="s">
        <v>302</v>
      </c>
      <c r="G185" s="72"/>
      <c r="H185" s="72"/>
      <c r="I185" s="189"/>
      <c r="J185" s="72"/>
      <c r="K185" s="72"/>
      <c r="L185" s="70"/>
      <c r="M185" s="233"/>
      <c r="N185" s="45"/>
      <c r="O185" s="45"/>
      <c r="P185" s="45"/>
      <c r="Q185" s="45"/>
      <c r="R185" s="45"/>
      <c r="S185" s="45"/>
      <c r="T185" s="93"/>
      <c r="AT185" s="22" t="s">
        <v>138</v>
      </c>
      <c r="AU185" s="22" t="s">
        <v>86</v>
      </c>
    </row>
    <row r="186" s="11" customFormat="1">
      <c r="B186" s="234"/>
      <c r="C186" s="235"/>
      <c r="D186" s="231" t="s">
        <v>143</v>
      </c>
      <c r="E186" s="236" t="s">
        <v>33</v>
      </c>
      <c r="F186" s="237" t="s">
        <v>461</v>
      </c>
      <c r="G186" s="235"/>
      <c r="H186" s="238">
        <v>44.887999999999998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AT186" s="244" t="s">
        <v>143</v>
      </c>
      <c r="AU186" s="244" t="s">
        <v>86</v>
      </c>
      <c r="AV186" s="11" t="s">
        <v>86</v>
      </c>
      <c r="AW186" s="11" t="s">
        <v>39</v>
      </c>
      <c r="AX186" s="11" t="s">
        <v>76</v>
      </c>
      <c r="AY186" s="244" t="s">
        <v>128</v>
      </c>
    </row>
    <row r="187" s="11" customFormat="1">
      <c r="B187" s="234"/>
      <c r="C187" s="235"/>
      <c r="D187" s="231" t="s">
        <v>143</v>
      </c>
      <c r="E187" s="236" t="s">
        <v>33</v>
      </c>
      <c r="F187" s="237" t="s">
        <v>462</v>
      </c>
      <c r="G187" s="235"/>
      <c r="H187" s="238">
        <v>2.48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AT187" s="244" t="s">
        <v>143</v>
      </c>
      <c r="AU187" s="244" t="s">
        <v>86</v>
      </c>
      <c r="AV187" s="11" t="s">
        <v>86</v>
      </c>
      <c r="AW187" s="11" t="s">
        <v>39</v>
      </c>
      <c r="AX187" s="11" t="s">
        <v>76</v>
      </c>
      <c r="AY187" s="244" t="s">
        <v>128</v>
      </c>
    </row>
    <row r="188" s="10" customFormat="1" ht="22.32" customHeight="1">
      <c r="B188" s="203"/>
      <c r="C188" s="204"/>
      <c r="D188" s="205" t="s">
        <v>75</v>
      </c>
      <c r="E188" s="217" t="s">
        <v>157</v>
      </c>
      <c r="F188" s="217" t="s">
        <v>310</v>
      </c>
      <c r="G188" s="204"/>
      <c r="H188" s="204"/>
      <c r="I188" s="207"/>
      <c r="J188" s="218">
        <f>BK188</f>
        <v>0</v>
      </c>
      <c r="K188" s="204"/>
      <c r="L188" s="209"/>
      <c r="M188" s="210"/>
      <c r="N188" s="211"/>
      <c r="O188" s="211"/>
      <c r="P188" s="212">
        <f>SUM(P189:P234)</f>
        <v>0</v>
      </c>
      <c r="Q188" s="211"/>
      <c r="R188" s="212">
        <f>SUM(R189:R234)</f>
        <v>74.568849999999998</v>
      </c>
      <c r="S188" s="211"/>
      <c r="T188" s="213">
        <f>SUM(T189:T234)</f>
        <v>0</v>
      </c>
      <c r="AR188" s="214" t="s">
        <v>84</v>
      </c>
      <c r="AT188" s="215" t="s">
        <v>75</v>
      </c>
      <c r="AU188" s="215" t="s">
        <v>86</v>
      </c>
      <c r="AY188" s="214" t="s">
        <v>128</v>
      </c>
      <c r="BK188" s="216">
        <f>SUM(BK189:BK234)</f>
        <v>0</v>
      </c>
    </row>
    <row r="189" s="1" customFormat="1" ht="25.5" customHeight="1">
      <c r="B189" s="44"/>
      <c r="C189" s="219" t="s">
        <v>303</v>
      </c>
      <c r="D189" s="219" t="s">
        <v>131</v>
      </c>
      <c r="E189" s="220" t="s">
        <v>312</v>
      </c>
      <c r="F189" s="221" t="s">
        <v>313</v>
      </c>
      <c r="G189" s="222" t="s">
        <v>134</v>
      </c>
      <c r="H189" s="223">
        <v>59</v>
      </c>
      <c r="I189" s="224"/>
      <c r="J189" s="225">
        <f>ROUND(I189*H189,2)</f>
        <v>0</v>
      </c>
      <c r="K189" s="221" t="s">
        <v>135</v>
      </c>
      <c r="L189" s="70"/>
      <c r="M189" s="226" t="s">
        <v>33</v>
      </c>
      <c r="N189" s="227" t="s">
        <v>47</v>
      </c>
      <c r="O189" s="45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AR189" s="22" t="s">
        <v>136</v>
      </c>
      <c r="AT189" s="22" t="s">
        <v>131</v>
      </c>
      <c r="AU189" s="22" t="s">
        <v>145</v>
      </c>
      <c r="AY189" s="22" t="s">
        <v>128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22" t="s">
        <v>84</v>
      </c>
      <c r="BK189" s="230">
        <f>ROUND(I189*H189,2)</f>
        <v>0</v>
      </c>
      <c r="BL189" s="22" t="s">
        <v>136</v>
      </c>
      <c r="BM189" s="22" t="s">
        <v>463</v>
      </c>
    </row>
    <row r="190" s="11" customFormat="1">
      <c r="B190" s="234"/>
      <c r="C190" s="235"/>
      <c r="D190" s="231" t="s">
        <v>143</v>
      </c>
      <c r="E190" s="236" t="s">
        <v>33</v>
      </c>
      <c r="F190" s="237" t="s">
        <v>464</v>
      </c>
      <c r="G190" s="235"/>
      <c r="H190" s="238">
        <v>59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AT190" s="244" t="s">
        <v>143</v>
      </c>
      <c r="AU190" s="244" t="s">
        <v>145</v>
      </c>
      <c r="AV190" s="11" t="s">
        <v>86</v>
      </c>
      <c r="AW190" s="11" t="s">
        <v>39</v>
      </c>
      <c r="AX190" s="11" t="s">
        <v>84</v>
      </c>
      <c r="AY190" s="244" t="s">
        <v>128</v>
      </c>
    </row>
    <row r="191" s="1" customFormat="1" ht="25.5" customHeight="1">
      <c r="B191" s="44"/>
      <c r="C191" s="219" t="s">
        <v>359</v>
      </c>
      <c r="D191" s="219" t="s">
        <v>131</v>
      </c>
      <c r="E191" s="220" t="s">
        <v>317</v>
      </c>
      <c r="F191" s="221" t="s">
        <v>318</v>
      </c>
      <c r="G191" s="222" t="s">
        <v>134</v>
      </c>
      <c r="H191" s="223">
        <v>71</v>
      </c>
      <c r="I191" s="224"/>
      <c r="J191" s="225">
        <f>ROUND(I191*H191,2)</f>
        <v>0</v>
      </c>
      <c r="K191" s="221" t="s">
        <v>135</v>
      </c>
      <c r="L191" s="70"/>
      <c r="M191" s="226" t="s">
        <v>33</v>
      </c>
      <c r="N191" s="227" t="s">
        <v>47</v>
      </c>
      <c r="O191" s="45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AR191" s="22" t="s">
        <v>136</v>
      </c>
      <c r="AT191" s="22" t="s">
        <v>131</v>
      </c>
      <c r="AU191" s="22" t="s">
        <v>145</v>
      </c>
      <c r="AY191" s="22" t="s">
        <v>128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22" t="s">
        <v>84</v>
      </c>
      <c r="BK191" s="230">
        <f>ROUND(I191*H191,2)</f>
        <v>0</v>
      </c>
      <c r="BL191" s="22" t="s">
        <v>136</v>
      </c>
      <c r="BM191" s="22" t="s">
        <v>465</v>
      </c>
    </row>
    <row r="192" s="11" customFormat="1">
      <c r="B192" s="234"/>
      <c r="C192" s="235"/>
      <c r="D192" s="231" t="s">
        <v>143</v>
      </c>
      <c r="E192" s="236" t="s">
        <v>33</v>
      </c>
      <c r="F192" s="237" t="s">
        <v>466</v>
      </c>
      <c r="G192" s="235"/>
      <c r="H192" s="238">
        <v>59</v>
      </c>
      <c r="I192" s="239"/>
      <c r="J192" s="235"/>
      <c r="K192" s="235"/>
      <c r="L192" s="240"/>
      <c r="M192" s="241"/>
      <c r="N192" s="242"/>
      <c r="O192" s="242"/>
      <c r="P192" s="242"/>
      <c r="Q192" s="242"/>
      <c r="R192" s="242"/>
      <c r="S192" s="242"/>
      <c r="T192" s="243"/>
      <c r="AT192" s="244" t="s">
        <v>143</v>
      </c>
      <c r="AU192" s="244" t="s">
        <v>145</v>
      </c>
      <c r="AV192" s="11" t="s">
        <v>86</v>
      </c>
      <c r="AW192" s="11" t="s">
        <v>39</v>
      </c>
      <c r="AX192" s="11" t="s">
        <v>76</v>
      </c>
      <c r="AY192" s="244" t="s">
        <v>128</v>
      </c>
    </row>
    <row r="193" s="11" customFormat="1">
      <c r="B193" s="234"/>
      <c r="C193" s="235"/>
      <c r="D193" s="231" t="s">
        <v>143</v>
      </c>
      <c r="E193" s="236" t="s">
        <v>33</v>
      </c>
      <c r="F193" s="237" t="s">
        <v>467</v>
      </c>
      <c r="G193" s="235"/>
      <c r="H193" s="238">
        <v>12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AT193" s="244" t="s">
        <v>143</v>
      </c>
      <c r="AU193" s="244" t="s">
        <v>145</v>
      </c>
      <c r="AV193" s="11" t="s">
        <v>86</v>
      </c>
      <c r="AW193" s="11" t="s">
        <v>39</v>
      </c>
      <c r="AX193" s="11" t="s">
        <v>76</v>
      </c>
      <c r="AY193" s="244" t="s">
        <v>128</v>
      </c>
    </row>
    <row r="194" s="12" customFormat="1">
      <c r="B194" s="245"/>
      <c r="C194" s="246"/>
      <c r="D194" s="231" t="s">
        <v>143</v>
      </c>
      <c r="E194" s="247" t="s">
        <v>33</v>
      </c>
      <c r="F194" s="248" t="s">
        <v>153</v>
      </c>
      <c r="G194" s="246"/>
      <c r="H194" s="249">
        <v>71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AT194" s="255" t="s">
        <v>143</v>
      </c>
      <c r="AU194" s="255" t="s">
        <v>145</v>
      </c>
      <c r="AV194" s="12" t="s">
        <v>136</v>
      </c>
      <c r="AW194" s="12" t="s">
        <v>39</v>
      </c>
      <c r="AX194" s="12" t="s">
        <v>84</v>
      </c>
      <c r="AY194" s="255" t="s">
        <v>128</v>
      </c>
    </row>
    <row r="195" s="1" customFormat="1" ht="25.5" customHeight="1">
      <c r="B195" s="44"/>
      <c r="C195" s="219" t="s">
        <v>311</v>
      </c>
      <c r="D195" s="219" t="s">
        <v>131</v>
      </c>
      <c r="E195" s="220" t="s">
        <v>323</v>
      </c>
      <c r="F195" s="221" t="s">
        <v>324</v>
      </c>
      <c r="G195" s="222" t="s">
        <v>134</v>
      </c>
      <c r="H195" s="223">
        <v>59</v>
      </c>
      <c r="I195" s="224"/>
      <c r="J195" s="225">
        <f>ROUND(I195*H195,2)</f>
        <v>0</v>
      </c>
      <c r="K195" s="221" t="s">
        <v>135</v>
      </c>
      <c r="L195" s="70"/>
      <c r="M195" s="226" t="s">
        <v>33</v>
      </c>
      <c r="N195" s="227" t="s">
        <v>47</v>
      </c>
      <c r="O195" s="45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AR195" s="22" t="s">
        <v>136</v>
      </c>
      <c r="AT195" s="22" t="s">
        <v>131</v>
      </c>
      <c r="AU195" s="22" t="s">
        <v>145</v>
      </c>
      <c r="AY195" s="22" t="s">
        <v>128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22" t="s">
        <v>84</v>
      </c>
      <c r="BK195" s="230">
        <f>ROUND(I195*H195,2)</f>
        <v>0</v>
      </c>
      <c r="BL195" s="22" t="s">
        <v>136</v>
      </c>
      <c r="BM195" s="22" t="s">
        <v>468</v>
      </c>
    </row>
    <row r="196" s="11" customFormat="1">
      <c r="B196" s="234"/>
      <c r="C196" s="235"/>
      <c r="D196" s="231" t="s">
        <v>143</v>
      </c>
      <c r="E196" s="236" t="s">
        <v>33</v>
      </c>
      <c r="F196" s="237" t="s">
        <v>464</v>
      </c>
      <c r="G196" s="235"/>
      <c r="H196" s="238">
        <v>59</v>
      </c>
      <c r="I196" s="239"/>
      <c r="J196" s="235"/>
      <c r="K196" s="235"/>
      <c r="L196" s="240"/>
      <c r="M196" s="241"/>
      <c r="N196" s="242"/>
      <c r="O196" s="242"/>
      <c r="P196" s="242"/>
      <c r="Q196" s="242"/>
      <c r="R196" s="242"/>
      <c r="S196" s="242"/>
      <c r="T196" s="243"/>
      <c r="AT196" s="244" t="s">
        <v>143</v>
      </c>
      <c r="AU196" s="244" t="s">
        <v>145</v>
      </c>
      <c r="AV196" s="11" t="s">
        <v>86</v>
      </c>
      <c r="AW196" s="11" t="s">
        <v>39</v>
      </c>
      <c r="AX196" s="11" t="s">
        <v>84</v>
      </c>
      <c r="AY196" s="244" t="s">
        <v>128</v>
      </c>
    </row>
    <row r="197" s="1" customFormat="1" ht="25.5" customHeight="1">
      <c r="B197" s="44"/>
      <c r="C197" s="219" t="s">
        <v>322</v>
      </c>
      <c r="D197" s="219" t="s">
        <v>131</v>
      </c>
      <c r="E197" s="220" t="s">
        <v>328</v>
      </c>
      <c r="F197" s="221" t="s">
        <v>329</v>
      </c>
      <c r="G197" s="222" t="s">
        <v>134</v>
      </c>
      <c r="H197" s="223">
        <v>76.799999999999997</v>
      </c>
      <c r="I197" s="224"/>
      <c r="J197" s="225">
        <f>ROUND(I197*H197,2)</f>
        <v>0</v>
      </c>
      <c r="K197" s="221" t="s">
        <v>135</v>
      </c>
      <c r="L197" s="70"/>
      <c r="M197" s="226" t="s">
        <v>33</v>
      </c>
      <c r="N197" s="227" t="s">
        <v>47</v>
      </c>
      <c r="O197" s="45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AR197" s="22" t="s">
        <v>136</v>
      </c>
      <c r="AT197" s="22" t="s">
        <v>131</v>
      </c>
      <c r="AU197" s="22" t="s">
        <v>145</v>
      </c>
      <c r="AY197" s="22" t="s">
        <v>128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22" t="s">
        <v>84</v>
      </c>
      <c r="BK197" s="230">
        <f>ROUND(I197*H197,2)</f>
        <v>0</v>
      </c>
      <c r="BL197" s="22" t="s">
        <v>136</v>
      </c>
      <c r="BM197" s="22" t="s">
        <v>469</v>
      </c>
    </row>
    <row r="198" s="11" customFormat="1">
      <c r="B198" s="234"/>
      <c r="C198" s="235"/>
      <c r="D198" s="231" t="s">
        <v>143</v>
      </c>
      <c r="E198" s="236" t="s">
        <v>33</v>
      </c>
      <c r="F198" s="237" t="s">
        <v>470</v>
      </c>
      <c r="G198" s="235"/>
      <c r="H198" s="238">
        <v>10.800000000000001</v>
      </c>
      <c r="I198" s="239"/>
      <c r="J198" s="235"/>
      <c r="K198" s="235"/>
      <c r="L198" s="240"/>
      <c r="M198" s="241"/>
      <c r="N198" s="242"/>
      <c r="O198" s="242"/>
      <c r="P198" s="242"/>
      <c r="Q198" s="242"/>
      <c r="R198" s="242"/>
      <c r="S198" s="242"/>
      <c r="T198" s="243"/>
      <c r="AT198" s="244" t="s">
        <v>143</v>
      </c>
      <c r="AU198" s="244" t="s">
        <v>145</v>
      </c>
      <c r="AV198" s="11" t="s">
        <v>86</v>
      </c>
      <c r="AW198" s="11" t="s">
        <v>39</v>
      </c>
      <c r="AX198" s="11" t="s">
        <v>76</v>
      </c>
      <c r="AY198" s="244" t="s">
        <v>128</v>
      </c>
    </row>
    <row r="199" s="11" customFormat="1">
      <c r="B199" s="234"/>
      <c r="C199" s="235"/>
      <c r="D199" s="231" t="s">
        <v>143</v>
      </c>
      <c r="E199" s="236" t="s">
        <v>33</v>
      </c>
      <c r="F199" s="237" t="s">
        <v>471</v>
      </c>
      <c r="G199" s="235"/>
      <c r="H199" s="238">
        <v>66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AT199" s="244" t="s">
        <v>143</v>
      </c>
      <c r="AU199" s="244" t="s">
        <v>145</v>
      </c>
      <c r="AV199" s="11" t="s">
        <v>86</v>
      </c>
      <c r="AW199" s="11" t="s">
        <v>39</v>
      </c>
      <c r="AX199" s="11" t="s">
        <v>76</v>
      </c>
      <c r="AY199" s="244" t="s">
        <v>128</v>
      </c>
    </row>
    <row r="200" s="12" customFormat="1">
      <c r="B200" s="245"/>
      <c r="C200" s="246"/>
      <c r="D200" s="231" t="s">
        <v>143</v>
      </c>
      <c r="E200" s="247" t="s">
        <v>33</v>
      </c>
      <c r="F200" s="248" t="s">
        <v>153</v>
      </c>
      <c r="G200" s="246"/>
      <c r="H200" s="249">
        <v>76.799999999999997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AT200" s="255" t="s">
        <v>143</v>
      </c>
      <c r="AU200" s="255" t="s">
        <v>145</v>
      </c>
      <c r="AV200" s="12" t="s">
        <v>136</v>
      </c>
      <c r="AW200" s="12" t="s">
        <v>39</v>
      </c>
      <c r="AX200" s="12" t="s">
        <v>84</v>
      </c>
      <c r="AY200" s="255" t="s">
        <v>128</v>
      </c>
    </row>
    <row r="201" s="1" customFormat="1" ht="25.5" customHeight="1">
      <c r="B201" s="44"/>
      <c r="C201" s="219" t="s">
        <v>327</v>
      </c>
      <c r="D201" s="219" t="s">
        <v>131</v>
      </c>
      <c r="E201" s="220" t="s">
        <v>333</v>
      </c>
      <c r="F201" s="221" t="s">
        <v>334</v>
      </c>
      <c r="G201" s="222" t="s">
        <v>134</v>
      </c>
      <c r="H201" s="223">
        <v>71.299999999999997</v>
      </c>
      <c r="I201" s="224"/>
      <c r="J201" s="225">
        <f>ROUND(I201*H201,2)</f>
        <v>0</v>
      </c>
      <c r="K201" s="221" t="s">
        <v>135</v>
      </c>
      <c r="L201" s="70"/>
      <c r="M201" s="226" t="s">
        <v>33</v>
      </c>
      <c r="N201" s="227" t="s">
        <v>47</v>
      </c>
      <c r="O201" s="45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AR201" s="22" t="s">
        <v>136</v>
      </c>
      <c r="AT201" s="22" t="s">
        <v>131</v>
      </c>
      <c r="AU201" s="22" t="s">
        <v>145</v>
      </c>
      <c r="AY201" s="22" t="s">
        <v>128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22" t="s">
        <v>84</v>
      </c>
      <c r="BK201" s="230">
        <f>ROUND(I201*H201,2)</f>
        <v>0</v>
      </c>
      <c r="BL201" s="22" t="s">
        <v>136</v>
      </c>
      <c r="BM201" s="22" t="s">
        <v>472</v>
      </c>
    </row>
    <row r="202" s="1" customFormat="1">
      <c r="B202" s="44"/>
      <c r="C202" s="72"/>
      <c r="D202" s="231" t="s">
        <v>138</v>
      </c>
      <c r="E202" s="72"/>
      <c r="F202" s="232" t="s">
        <v>336</v>
      </c>
      <c r="G202" s="72"/>
      <c r="H202" s="72"/>
      <c r="I202" s="189"/>
      <c r="J202" s="72"/>
      <c r="K202" s="72"/>
      <c r="L202" s="70"/>
      <c r="M202" s="233"/>
      <c r="N202" s="45"/>
      <c r="O202" s="45"/>
      <c r="P202" s="45"/>
      <c r="Q202" s="45"/>
      <c r="R202" s="45"/>
      <c r="S202" s="45"/>
      <c r="T202" s="93"/>
      <c r="AT202" s="22" t="s">
        <v>138</v>
      </c>
      <c r="AU202" s="22" t="s">
        <v>145</v>
      </c>
    </row>
    <row r="203" s="11" customFormat="1">
      <c r="B203" s="234"/>
      <c r="C203" s="235"/>
      <c r="D203" s="231" t="s">
        <v>143</v>
      </c>
      <c r="E203" s="236" t="s">
        <v>33</v>
      </c>
      <c r="F203" s="237" t="s">
        <v>473</v>
      </c>
      <c r="G203" s="235"/>
      <c r="H203" s="238">
        <v>10.800000000000001</v>
      </c>
      <c r="I203" s="239"/>
      <c r="J203" s="235"/>
      <c r="K203" s="235"/>
      <c r="L203" s="240"/>
      <c r="M203" s="241"/>
      <c r="N203" s="242"/>
      <c r="O203" s="242"/>
      <c r="P203" s="242"/>
      <c r="Q203" s="242"/>
      <c r="R203" s="242"/>
      <c r="S203" s="242"/>
      <c r="T203" s="243"/>
      <c r="AT203" s="244" t="s">
        <v>143</v>
      </c>
      <c r="AU203" s="244" t="s">
        <v>145</v>
      </c>
      <c r="AV203" s="11" t="s">
        <v>86</v>
      </c>
      <c r="AW203" s="11" t="s">
        <v>39</v>
      </c>
      <c r="AX203" s="11" t="s">
        <v>76</v>
      </c>
      <c r="AY203" s="244" t="s">
        <v>128</v>
      </c>
    </row>
    <row r="204" s="11" customFormat="1">
      <c r="B204" s="234"/>
      <c r="C204" s="235"/>
      <c r="D204" s="231" t="s">
        <v>143</v>
      </c>
      <c r="E204" s="236" t="s">
        <v>33</v>
      </c>
      <c r="F204" s="237" t="s">
        <v>474</v>
      </c>
      <c r="G204" s="235"/>
      <c r="H204" s="238">
        <v>60.5</v>
      </c>
      <c r="I204" s="239"/>
      <c r="J204" s="235"/>
      <c r="K204" s="235"/>
      <c r="L204" s="240"/>
      <c r="M204" s="241"/>
      <c r="N204" s="242"/>
      <c r="O204" s="242"/>
      <c r="P204" s="242"/>
      <c r="Q204" s="242"/>
      <c r="R204" s="242"/>
      <c r="S204" s="242"/>
      <c r="T204" s="243"/>
      <c r="AT204" s="244" t="s">
        <v>143</v>
      </c>
      <c r="AU204" s="244" t="s">
        <v>145</v>
      </c>
      <c r="AV204" s="11" t="s">
        <v>86</v>
      </c>
      <c r="AW204" s="11" t="s">
        <v>39</v>
      </c>
      <c r="AX204" s="11" t="s">
        <v>76</v>
      </c>
      <c r="AY204" s="244" t="s">
        <v>128</v>
      </c>
    </row>
    <row r="205" s="12" customFormat="1">
      <c r="B205" s="245"/>
      <c r="C205" s="246"/>
      <c r="D205" s="231" t="s">
        <v>143</v>
      </c>
      <c r="E205" s="247" t="s">
        <v>33</v>
      </c>
      <c r="F205" s="248" t="s">
        <v>153</v>
      </c>
      <c r="G205" s="246"/>
      <c r="H205" s="249">
        <v>71.299999999999997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AT205" s="255" t="s">
        <v>143</v>
      </c>
      <c r="AU205" s="255" t="s">
        <v>145</v>
      </c>
      <c r="AV205" s="12" t="s">
        <v>136</v>
      </c>
      <c r="AW205" s="12" t="s">
        <v>39</v>
      </c>
      <c r="AX205" s="12" t="s">
        <v>84</v>
      </c>
      <c r="AY205" s="255" t="s">
        <v>128</v>
      </c>
    </row>
    <row r="206" s="1" customFormat="1" ht="38.25" customHeight="1">
      <c r="B206" s="44"/>
      <c r="C206" s="219" t="s">
        <v>332</v>
      </c>
      <c r="D206" s="219" t="s">
        <v>131</v>
      </c>
      <c r="E206" s="220" t="s">
        <v>345</v>
      </c>
      <c r="F206" s="221" t="s">
        <v>346</v>
      </c>
      <c r="G206" s="222" t="s">
        <v>134</v>
      </c>
      <c r="H206" s="223">
        <v>255</v>
      </c>
      <c r="I206" s="224"/>
      <c r="J206" s="225">
        <f>ROUND(I206*H206,2)</f>
        <v>0</v>
      </c>
      <c r="K206" s="221" t="s">
        <v>135</v>
      </c>
      <c r="L206" s="70"/>
      <c r="M206" s="226" t="s">
        <v>33</v>
      </c>
      <c r="N206" s="227" t="s">
        <v>47</v>
      </c>
      <c r="O206" s="45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AR206" s="22" t="s">
        <v>136</v>
      </c>
      <c r="AT206" s="22" t="s">
        <v>131</v>
      </c>
      <c r="AU206" s="22" t="s">
        <v>145</v>
      </c>
      <c r="AY206" s="22" t="s">
        <v>128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22" t="s">
        <v>84</v>
      </c>
      <c r="BK206" s="230">
        <f>ROUND(I206*H206,2)</f>
        <v>0</v>
      </c>
      <c r="BL206" s="22" t="s">
        <v>136</v>
      </c>
      <c r="BM206" s="22" t="s">
        <v>475</v>
      </c>
    </row>
    <row r="207" s="1" customFormat="1">
      <c r="B207" s="44"/>
      <c r="C207" s="72"/>
      <c r="D207" s="231" t="s">
        <v>138</v>
      </c>
      <c r="E207" s="72"/>
      <c r="F207" s="232" t="s">
        <v>348</v>
      </c>
      <c r="G207" s="72"/>
      <c r="H207" s="72"/>
      <c r="I207" s="189"/>
      <c r="J207" s="72"/>
      <c r="K207" s="72"/>
      <c r="L207" s="70"/>
      <c r="M207" s="233"/>
      <c r="N207" s="45"/>
      <c r="O207" s="45"/>
      <c r="P207" s="45"/>
      <c r="Q207" s="45"/>
      <c r="R207" s="45"/>
      <c r="S207" s="45"/>
      <c r="T207" s="93"/>
      <c r="AT207" s="22" t="s">
        <v>138</v>
      </c>
      <c r="AU207" s="22" t="s">
        <v>145</v>
      </c>
    </row>
    <row r="208" s="11" customFormat="1">
      <c r="B208" s="234"/>
      <c r="C208" s="235"/>
      <c r="D208" s="231" t="s">
        <v>143</v>
      </c>
      <c r="E208" s="236" t="s">
        <v>33</v>
      </c>
      <c r="F208" s="237" t="s">
        <v>228</v>
      </c>
      <c r="G208" s="235"/>
      <c r="H208" s="238">
        <v>17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3"/>
      <c r="AT208" s="244" t="s">
        <v>143</v>
      </c>
      <c r="AU208" s="244" t="s">
        <v>145</v>
      </c>
      <c r="AV208" s="11" t="s">
        <v>86</v>
      </c>
      <c r="AW208" s="11" t="s">
        <v>39</v>
      </c>
      <c r="AX208" s="11" t="s">
        <v>76</v>
      </c>
      <c r="AY208" s="244" t="s">
        <v>128</v>
      </c>
    </row>
    <row r="209" s="11" customFormat="1">
      <c r="B209" s="234"/>
      <c r="C209" s="235"/>
      <c r="D209" s="231" t="s">
        <v>143</v>
      </c>
      <c r="E209" s="236" t="s">
        <v>33</v>
      </c>
      <c r="F209" s="237" t="s">
        <v>344</v>
      </c>
      <c r="G209" s="235"/>
      <c r="H209" s="238">
        <v>38</v>
      </c>
      <c r="I209" s="239"/>
      <c r="J209" s="235"/>
      <c r="K209" s="235"/>
      <c r="L209" s="240"/>
      <c r="M209" s="241"/>
      <c r="N209" s="242"/>
      <c r="O209" s="242"/>
      <c r="P209" s="242"/>
      <c r="Q209" s="242"/>
      <c r="R209" s="242"/>
      <c r="S209" s="242"/>
      <c r="T209" s="243"/>
      <c r="AT209" s="244" t="s">
        <v>143</v>
      </c>
      <c r="AU209" s="244" t="s">
        <v>145</v>
      </c>
      <c r="AV209" s="11" t="s">
        <v>86</v>
      </c>
      <c r="AW209" s="11" t="s">
        <v>39</v>
      </c>
      <c r="AX209" s="11" t="s">
        <v>76</v>
      </c>
      <c r="AY209" s="244" t="s">
        <v>128</v>
      </c>
    </row>
    <row r="210" s="11" customFormat="1">
      <c r="B210" s="234"/>
      <c r="C210" s="235"/>
      <c r="D210" s="231" t="s">
        <v>143</v>
      </c>
      <c r="E210" s="236" t="s">
        <v>33</v>
      </c>
      <c r="F210" s="237" t="s">
        <v>476</v>
      </c>
      <c r="G210" s="235"/>
      <c r="H210" s="238">
        <v>200</v>
      </c>
      <c r="I210" s="239"/>
      <c r="J210" s="235"/>
      <c r="K210" s="235"/>
      <c r="L210" s="240"/>
      <c r="M210" s="241"/>
      <c r="N210" s="242"/>
      <c r="O210" s="242"/>
      <c r="P210" s="242"/>
      <c r="Q210" s="242"/>
      <c r="R210" s="242"/>
      <c r="S210" s="242"/>
      <c r="T210" s="243"/>
      <c r="AT210" s="244" t="s">
        <v>143</v>
      </c>
      <c r="AU210" s="244" t="s">
        <v>145</v>
      </c>
      <c r="AV210" s="11" t="s">
        <v>86</v>
      </c>
      <c r="AW210" s="11" t="s">
        <v>39</v>
      </c>
      <c r="AX210" s="11" t="s">
        <v>76</v>
      </c>
      <c r="AY210" s="244" t="s">
        <v>128</v>
      </c>
    </row>
    <row r="211" s="12" customFormat="1">
      <c r="B211" s="245"/>
      <c r="C211" s="246"/>
      <c r="D211" s="231" t="s">
        <v>143</v>
      </c>
      <c r="E211" s="247" t="s">
        <v>33</v>
      </c>
      <c r="F211" s="248" t="s">
        <v>153</v>
      </c>
      <c r="G211" s="246"/>
      <c r="H211" s="249">
        <v>255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AT211" s="255" t="s">
        <v>143</v>
      </c>
      <c r="AU211" s="255" t="s">
        <v>145</v>
      </c>
      <c r="AV211" s="12" t="s">
        <v>136</v>
      </c>
      <c r="AW211" s="12" t="s">
        <v>39</v>
      </c>
      <c r="AX211" s="12" t="s">
        <v>84</v>
      </c>
      <c r="AY211" s="255" t="s">
        <v>128</v>
      </c>
    </row>
    <row r="212" s="1" customFormat="1" ht="16.5" customHeight="1">
      <c r="B212" s="44"/>
      <c r="C212" s="219" t="s">
        <v>338</v>
      </c>
      <c r="D212" s="219" t="s">
        <v>131</v>
      </c>
      <c r="E212" s="220" t="s">
        <v>339</v>
      </c>
      <c r="F212" s="221" t="s">
        <v>340</v>
      </c>
      <c r="G212" s="222" t="s">
        <v>134</v>
      </c>
      <c r="H212" s="223">
        <v>695</v>
      </c>
      <c r="I212" s="224"/>
      <c r="J212" s="225">
        <f>ROUND(I212*H212,2)</f>
        <v>0</v>
      </c>
      <c r="K212" s="221" t="s">
        <v>196</v>
      </c>
      <c r="L212" s="70"/>
      <c r="M212" s="226" t="s">
        <v>33</v>
      </c>
      <c r="N212" s="227" t="s">
        <v>47</v>
      </c>
      <c r="O212" s="45"/>
      <c r="P212" s="228">
        <f>O212*H212</f>
        <v>0</v>
      </c>
      <c r="Q212" s="228">
        <v>0.00034000000000000002</v>
      </c>
      <c r="R212" s="228">
        <f>Q212*H212</f>
        <v>0.23630000000000001</v>
      </c>
      <c r="S212" s="228">
        <v>0</v>
      </c>
      <c r="T212" s="229">
        <f>S212*H212</f>
        <v>0</v>
      </c>
      <c r="AR212" s="22" t="s">
        <v>136</v>
      </c>
      <c r="AT212" s="22" t="s">
        <v>131</v>
      </c>
      <c r="AU212" s="22" t="s">
        <v>145</v>
      </c>
      <c r="AY212" s="22" t="s">
        <v>128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22" t="s">
        <v>84</v>
      </c>
      <c r="BK212" s="230">
        <f>ROUND(I212*H212,2)</f>
        <v>0</v>
      </c>
      <c r="BL212" s="22" t="s">
        <v>136</v>
      </c>
      <c r="BM212" s="22" t="s">
        <v>477</v>
      </c>
    </row>
    <row r="213" s="1" customFormat="1">
      <c r="B213" s="44"/>
      <c r="C213" s="72"/>
      <c r="D213" s="231" t="s">
        <v>138</v>
      </c>
      <c r="E213" s="72"/>
      <c r="F213" s="232" t="s">
        <v>342</v>
      </c>
      <c r="G213" s="72"/>
      <c r="H213" s="72"/>
      <c r="I213" s="189"/>
      <c r="J213" s="72"/>
      <c r="K213" s="72"/>
      <c r="L213" s="70"/>
      <c r="M213" s="233"/>
      <c r="N213" s="45"/>
      <c r="O213" s="45"/>
      <c r="P213" s="45"/>
      <c r="Q213" s="45"/>
      <c r="R213" s="45"/>
      <c r="S213" s="45"/>
      <c r="T213" s="93"/>
      <c r="AT213" s="22" t="s">
        <v>138</v>
      </c>
      <c r="AU213" s="22" t="s">
        <v>145</v>
      </c>
    </row>
    <row r="214" s="11" customFormat="1">
      <c r="B214" s="234"/>
      <c r="C214" s="235"/>
      <c r="D214" s="231" t="s">
        <v>143</v>
      </c>
      <c r="E214" s="236" t="s">
        <v>33</v>
      </c>
      <c r="F214" s="237" t="s">
        <v>478</v>
      </c>
      <c r="G214" s="235"/>
      <c r="H214" s="238">
        <v>17</v>
      </c>
      <c r="I214" s="239"/>
      <c r="J214" s="235"/>
      <c r="K214" s="235"/>
      <c r="L214" s="240"/>
      <c r="M214" s="241"/>
      <c r="N214" s="242"/>
      <c r="O214" s="242"/>
      <c r="P214" s="242"/>
      <c r="Q214" s="242"/>
      <c r="R214" s="242"/>
      <c r="S214" s="242"/>
      <c r="T214" s="243"/>
      <c r="AT214" s="244" t="s">
        <v>143</v>
      </c>
      <c r="AU214" s="244" t="s">
        <v>145</v>
      </c>
      <c r="AV214" s="11" t="s">
        <v>86</v>
      </c>
      <c r="AW214" s="11" t="s">
        <v>39</v>
      </c>
      <c r="AX214" s="11" t="s">
        <v>76</v>
      </c>
      <c r="AY214" s="244" t="s">
        <v>128</v>
      </c>
    </row>
    <row r="215" s="11" customFormat="1">
      <c r="B215" s="234"/>
      <c r="C215" s="235"/>
      <c r="D215" s="231" t="s">
        <v>143</v>
      </c>
      <c r="E215" s="236" t="s">
        <v>33</v>
      </c>
      <c r="F215" s="237" t="s">
        <v>479</v>
      </c>
      <c r="G215" s="235"/>
      <c r="H215" s="238">
        <v>38</v>
      </c>
      <c r="I215" s="239"/>
      <c r="J215" s="235"/>
      <c r="K215" s="235"/>
      <c r="L215" s="240"/>
      <c r="M215" s="241"/>
      <c r="N215" s="242"/>
      <c r="O215" s="242"/>
      <c r="P215" s="242"/>
      <c r="Q215" s="242"/>
      <c r="R215" s="242"/>
      <c r="S215" s="242"/>
      <c r="T215" s="243"/>
      <c r="AT215" s="244" t="s">
        <v>143</v>
      </c>
      <c r="AU215" s="244" t="s">
        <v>145</v>
      </c>
      <c r="AV215" s="11" t="s">
        <v>86</v>
      </c>
      <c r="AW215" s="11" t="s">
        <v>39</v>
      </c>
      <c r="AX215" s="11" t="s">
        <v>76</v>
      </c>
      <c r="AY215" s="244" t="s">
        <v>128</v>
      </c>
    </row>
    <row r="216" s="11" customFormat="1">
      <c r="B216" s="234"/>
      <c r="C216" s="235"/>
      <c r="D216" s="231" t="s">
        <v>143</v>
      </c>
      <c r="E216" s="236" t="s">
        <v>33</v>
      </c>
      <c r="F216" s="237" t="s">
        <v>480</v>
      </c>
      <c r="G216" s="235"/>
      <c r="H216" s="238">
        <v>590</v>
      </c>
      <c r="I216" s="239"/>
      <c r="J216" s="235"/>
      <c r="K216" s="235"/>
      <c r="L216" s="240"/>
      <c r="M216" s="241"/>
      <c r="N216" s="242"/>
      <c r="O216" s="242"/>
      <c r="P216" s="242"/>
      <c r="Q216" s="242"/>
      <c r="R216" s="242"/>
      <c r="S216" s="242"/>
      <c r="T216" s="243"/>
      <c r="AT216" s="244" t="s">
        <v>143</v>
      </c>
      <c r="AU216" s="244" t="s">
        <v>145</v>
      </c>
      <c r="AV216" s="11" t="s">
        <v>86</v>
      </c>
      <c r="AW216" s="11" t="s">
        <v>39</v>
      </c>
      <c r="AX216" s="11" t="s">
        <v>76</v>
      </c>
      <c r="AY216" s="244" t="s">
        <v>128</v>
      </c>
    </row>
    <row r="217" s="11" customFormat="1">
      <c r="B217" s="234"/>
      <c r="C217" s="235"/>
      <c r="D217" s="231" t="s">
        <v>143</v>
      </c>
      <c r="E217" s="236" t="s">
        <v>33</v>
      </c>
      <c r="F217" s="237" t="s">
        <v>481</v>
      </c>
      <c r="G217" s="235"/>
      <c r="H217" s="238">
        <v>50</v>
      </c>
      <c r="I217" s="239"/>
      <c r="J217" s="235"/>
      <c r="K217" s="235"/>
      <c r="L217" s="240"/>
      <c r="M217" s="241"/>
      <c r="N217" s="242"/>
      <c r="O217" s="242"/>
      <c r="P217" s="242"/>
      <c r="Q217" s="242"/>
      <c r="R217" s="242"/>
      <c r="S217" s="242"/>
      <c r="T217" s="243"/>
      <c r="AT217" s="244" t="s">
        <v>143</v>
      </c>
      <c r="AU217" s="244" t="s">
        <v>145</v>
      </c>
      <c r="AV217" s="11" t="s">
        <v>86</v>
      </c>
      <c r="AW217" s="11" t="s">
        <v>39</v>
      </c>
      <c r="AX217" s="11" t="s">
        <v>76</v>
      </c>
      <c r="AY217" s="244" t="s">
        <v>128</v>
      </c>
    </row>
    <row r="218" s="12" customFormat="1">
      <c r="B218" s="245"/>
      <c r="C218" s="246"/>
      <c r="D218" s="231" t="s">
        <v>143</v>
      </c>
      <c r="E218" s="247" t="s">
        <v>33</v>
      </c>
      <c r="F218" s="248" t="s">
        <v>153</v>
      </c>
      <c r="G218" s="246"/>
      <c r="H218" s="249">
        <v>695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AT218" s="255" t="s">
        <v>143</v>
      </c>
      <c r="AU218" s="255" t="s">
        <v>145</v>
      </c>
      <c r="AV218" s="12" t="s">
        <v>136</v>
      </c>
      <c r="AW218" s="12" t="s">
        <v>39</v>
      </c>
      <c r="AX218" s="12" t="s">
        <v>84</v>
      </c>
      <c r="AY218" s="255" t="s">
        <v>128</v>
      </c>
    </row>
    <row r="219" s="1" customFormat="1" ht="25.5" customHeight="1">
      <c r="B219" s="44"/>
      <c r="C219" s="219" t="s">
        <v>344</v>
      </c>
      <c r="D219" s="219" t="s">
        <v>131</v>
      </c>
      <c r="E219" s="220" t="s">
        <v>351</v>
      </c>
      <c r="F219" s="221" t="s">
        <v>352</v>
      </c>
      <c r="G219" s="222" t="s">
        <v>134</v>
      </c>
      <c r="H219" s="223">
        <v>1285</v>
      </c>
      <c r="I219" s="224"/>
      <c r="J219" s="225">
        <f>ROUND(I219*H219,2)</f>
        <v>0</v>
      </c>
      <c r="K219" s="221" t="s">
        <v>135</v>
      </c>
      <c r="L219" s="70"/>
      <c r="M219" s="226" t="s">
        <v>33</v>
      </c>
      <c r="N219" s="227" t="s">
        <v>47</v>
      </c>
      <c r="O219" s="45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AR219" s="22" t="s">
        <v>136</v>
      </c>
      <c r="AT219" s="22" t="s">
        <v>131</v>
      </c>
      <c r="AU219" s="22" t="s">
        <v>145</v>
      </c>
      <c r="AY219" s="22" t="s">
        <v>128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22" t="s">
        <v>84</v>
      </c>
      <c r="BK219" s="230">
        <f>ROUND(I219*H219,2)</f>
        <v>0</v>
      </c>
      <c r="BL219" s="22" t="s">
        <v>136</v>
      </c>
      <c r="BM219" s="22" t="s">
        <v>482</v>
      </c>
    </row>
    <row r="220" s="11" customFormat="1">
      <c r="B220" s="234"/>
      <c r="C220" s="235"/>
      <c r="D220" s="231" t="s">
        <v>143</v>
      </c>
      <c r="E220" s="236" t="s">
        <v>33</v>
      </c>
      <c r="F220" s="237" t="s">
        <v>478</v>
      </c>
      <c r="G220" s="235"/>
      <c r="H220" s="238">
        <v>17</v>
      </c>
      <c r="I220" s="239"/>
      <c r="J220" s="235"/>
      <c r="K220" s="235"/>
      <c r="L220" s="240"/>
      <c r="M220" s="241"/>
      <c r="N220" s="242"/>
      <c r="O220" s="242"/>
      <c r="P220" s="242"/>
      <c r="Q220" s="242"/>
      <c r="R220" s="242"/>
      <c r="S220" s="242"/>
      <c r="T220" s="243"/>
      <c r="AT220" s="244" t="s">
        <v>143</v>
      </c>
      <c r="AU220" s="244" t="s">
        <v>145</v>
      </c>
      <c r="AV220" s="11" t="s">
        <v>86</v>
      </c>
      <c r="AW220" s="11" t="s">
        <v>39</v>
      </c>
      <c r="AX220" s="11" t="s">
        <v>76</v>
      </c>
      <c r="AY220" s="244" t="s">
        <v>128</v>
      </c>
    </row>
    <row r="221" s="11" customFormat="1">
      <c r="B221" s="234"/>
      <c r="C221" s="235"/>
      <c r="D221" s="231" t="s">
        <v>143</v>
      </c>
      <c r="E221" s="236" t="s">
        <v>33</v>
      </c>
      <c r="F221" s="237" t="s">
        <v>479</v>
      </c>
      <c r="G221" s="235"/>
      <c r="H221" s="238">
        <v>38</v>
      </c>
      <c r="I221" s="239"/>
      <c r="J221" s="235"/>
      <c r="K221" s="235"/>
      <c r="L221" s="240"/>
      <c r="M221" s="241"/>
      <c r="N221" s="242"/>
      <c r="O221" s="242"/>
      <c r="P221" s="242"/>
      <c r="Q221" s="242"/>
      <c r="R221" s="242"/>
      <c r="S221" s="242"/>
      <c r="T221" s="243"/>
      <c r="AT221" s="244" t="s">
        <v>143</v>
      </c>
      <c r="AU221" s="244" t="s">
        <v>145</v>
      </c>
      <c r="AV221" s="11" t="s">
        <v>86</v>
      </c>
      <c r="AW221" s="11" t="s">
        <v>39</v>
      </c>
      <c r="AX221" s="11" t="s">
        <v>76</v>
      </c>
      <c r="AY221" s="244" t="s">
        <v>128</v>
      </c>
    </row>
    <row r="222" s="11" customFormat="1">
      <c r="B222" s="234"/>
      <c r="C222" s="235"/>
      <c r="D222" s="231" t="s">
        <v>143</v>
      </c>
      <c r="E222" s="236" t="s">
        <v>33</v>
      </c>
      <c r="F222" s="237" t="s">
        <v>483</v>
      </c>
      <c r="G222" s="235"/>
      <c r="H222" s="238">
        <v>1180</v>
      </c>
      <c r="I222" s="239"/>
      <c r="J222" s="235"/>
      <c r="K222" s="235"/>
      <c r="L222" s="240"/>
      <c r="M222" s="241"/>
      <c r="N222" s="242"/>
      <c r="O222" s="242"/>
      <c r="P222" s="242"/>
      <c r="Q222" s="242"/>
      <c r="R222" s="242"/>
      <c r="S222" s="242"/>
      <c r="T222" s="243"/>
      <c r="AT222" s="244" t="s">
        <v>143</v>
      </c>
      <c r="AU222" s="244" t="s">
        <v>145</v>
      </c>
      <c r="AV222" s="11" t="s">
        <v>86</v>
      </c>
      <c r="AW222" s="11" t="s">
        <v>39</v>
      </c>
      <c r="AX222" s="11" t="s">
        <v>76</v>
      </c>
      <c r="AY222" s="244" t="s">
        <v>128</v>
      </c>
    </row>
    <row r="223" s="11" customFormat="1">
      <c r="B223" s="234"/>
      <c r="C223" s="235"/>
      <c r="D223" s="231" t="s">
        <v>143</v>
      </c>
      <c r="E223" s="236" t="s">
        <v>33</v>
      </c>
      <c r="F223" s="237" t="s">
        <v>481</v>
      </c>
      <c r="G223" s="235"/>
      <c r="H223" s="238">
        <v>50</v>
      </c>
      <c r="I223" s="239"/>
      <c r="J223" s="235"/>
      <c r="K223" s="235"/>
      <c r="L223" s="240"/>
      <c r="M223" s="241"/>
      <c r="N223" s="242"/>
      <c r="O223" s="242"/>
      <c r="P223" s="242"/>
      <c r="Q223" s="242"/>
      <c r="R223" s="242"/>
      <c r="S223" s="242"/>
      <c r="T223" s="243"/>
      <c r="AT223" s="244" t="s">
        <v>143</v>
      </c>
      <c r="AU223" s="244" t="s">
        <v>145</v>
      </c>
      <c r="AV223" s="11" t="s">
        <v>86</v>
      </c>
      <c r="AW223" s="11" t="s">
        <v>39</v>
      </c>
      <c r="AX223" s="11" t="s">
        <v>76</v>
      </c>
      <c r="AY223" s="244" t="s">
        <v>128</v>
      </c>
    </row>
    <row r="224" s="12" customFormat="1">
      <c r="B224" s="245"/>
      <c r="C224" s="246"/>
      <c r="D224" s="231" t="s">
        <v>143</v>
      </c>
      <c r="E224" s="247" t="s">
        <v>33</v>
      </c>
      <c r="F224" s="248" t="s">
        <v>153</v>
      </c>
      <c r="G224" s="246"/>
      <c r="H224" s="249">
        <v>1285</v>
      </c>
      <c r="I224" s="250"/>
      <c r="J224" s="246"/>
      <c r="K224" s="246"/>
      <c r="L224" s="251"/>
      <c r="M224" s="252"/>
      <c r="N224" s="253"/>
      <c r="O224" s="253"/>
      <c r="P224" s="253"/>
      <c r="Q224" s="253"/>
      <c r="R224" s="253"/>
      <c r="S224" s="253"/>
      <c r="T224" s="254"/>
      <c r="AT224" s="255" t="s">
        <v>143</v>
      </c>
      <c r="AU224" s="255" t="s">
        <v>145</v>
      </c>
      <c r="AV224" s="12" t="s">
        <v>136</v>
      </c>
      <c r="AW224" s="12" t="s">
        <v>39</v>
      </c>
      <c r="AX224" s="12" t="s">
        <v>84</v>
      </c>
      <c r="AY224" s="255" t="s">
        <v>128</v>
      </c>
    </row>
    <row r="225" s="1" customFormat="1" ht="25.5" customHeight="1">
      <c r="B225" s="44"/>
      <c r="C225" s="219" t="s">
        <v>350</v>
      </c>
      <c r="D225" s="219" t="s">
        <v>131</v>
      </c>
      <c r="E225" s="220" t="s">
        <v>355</v>
      </c>
      <c r="F225" s="221" t="s">
        <v>356</v>
      </c>
      <c r="G225" s="222" t="s">
        <v>134</v>
      </c>
      <c r="H225" s="223">
        <v>695</v>
      </c>
      <c r="I225" s="224"/>
      <c r="J225" s="225">
        <f>ROUND(I225*H225,2)</f>
        <v>0</v>
      </c>
      <c r="K225" s="221" t="s">
        <v>196</v>
      </c>
      <c r="L225" s="70"/>
      <c r="M225" s="226" t="s">
        <v>33</v>
      </c>
      <c r="N225" s="227" t="s">
        <v>47</v>
      </c>
      <c r="O225" s="45"/>
      <c r="P225" s="228">
        <f>O225*H225</f>
        <v>0</v>
      </c>
      <c r="Q225" s="228">
        <v>0.10373</v>
      </c>
      <c r="R225" s="228">
        <f>Q225*H225</f>
        <v>72.092349999999996</v>
      </c>
      <c r="S225" s="228">
        <v>0</v>
      </c>
      <c r="T225" s="229">
        <f>S225*H225</f>
        <v>0</v>
      </c>
      <c r="AR225" s="22" t="s">
        <v>136</v>
      </c>
      <c r="AT225" s="22" t="s">
        <v>131</v>
      </c>
      <c r="AU225" s="22" t="s">
        <v>145</v>
      </c>
      <c r="AY225" s="22" t="s">
        <v>128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22" t="s">
        <v>84</v>
      </c>
      <c r="BK225" s="230">
        <f>ROUND(I225*H225,2)</f>
        <v>0</v>
      </c>
      <c r="BL225" s="22" t="s">
        <v>136</v>
      </c>
      <c r="BM225" s="22" t="s">
        <v>484</v>
      </c>
    </row>
    <row r="226" s="1" customFormat="1">
      <c r="B226" s="44"/>
      <c r="C226" s="72"/>
      <c r="D226" s="231" t="s">
        <v>138</v>
      </c>
      <c r="E226" s="72"/>
      <c r="F226" s="232" t="s">
        <v>358</v>
      </c>
      <c r="G226" s="72"/>
      <c r="H226" s="72"/>
      <c r="I226" s="189"/>
      <c r="J226" s="72"/>
      <c r="K226" s="72"/>
      <c r="L226" s="70"/>
      <c r="M226" s="233"/>
      <c r="N226" s="45"/>
      <c r="O226" s="45"/>
      <c r="P226" s="45"/>
      <c r="Q226" s="45"/>
      <c r="R226" s="45"/>
      <c r="S226" s="45"/>
      <c r="T226" s="93"/>
      <c r="AT226" s="22" t="s">
        <v>138</v>
      </c>
      <c r="AU226" s="22" t="s">
        <v>145</v>
      </c>
    </row>
    <row r="227" s="11" customFormat="1">
      <c r="B227" s="234"/>
      <c r="C227" s="235"/>
      <c r="D227" s="231" t="s">
        <v>143</v>
      </c>
      <c r="E227" s="236" t="s">
        <v>33</v>
      </c>
      <c r="F227" s="237" t="s">
        <v>478</v>
      </c>
      <c r="G227" s="235"/>
      <c r="H227" s="238">
        <v>17</v>
      </c>
      <c r="I227" s="239"/>
      <c r="J227" s="235"/>
      <c r="K227" s="235"/>
      <c r="L227" s="240"/>
      <c r="M227" s="241"/>
      <c r="N227" s="242"/>
      <c r="O227" s="242"/>
      <c r="P227" s="242"/>
      <c r="Q227" s="242"/>
      <c r="R227" s="242"/>
      <c r="S227" s="242"/>
      <c r="T227" s="243"/>
      <c r="AT227" s="244" t="s">
        <v>143</v>
      </c>
      <c r="AU227" s="244" t="s">
        <v>145</v>
      </c>
      <c r="AV227" s="11" t="s">
        <v>86</v>
      </c>
      <c r="AW227" s="11" t="s">
        <v>39</v>
      </c>
      <c r="AX227" s="11" t="s">
        <v>76</v>
      </c>
      <c r="AY227" s="244" t="s">
        <v>128</v>
      </c>
    </row>
    <row r="228" s="11" customFormat="1">
      <c r="B228" s="234"/>
      <c r="C228" s="235"/>
      <c r="D228" s="231" t="s">
        <v>143</v>
      </c>
      <c r="E228" s="236" t="s">
        <v>33</v>
      </c>
      <c r="F228" s="237" t="s">
        <v>479</v>
      </c>
      <c r="G228" s="235"/>
      <c r="H228" s="238">
        <v>38</v>
      </c>
      <c r="I228" s="239"/>
      <c r="J228" s="235"/>
      <c r="K228" s="235"/>
      <c r="L228" s="240"/>
      <c r="M228" s="241"/>
      <c r="N228" s="242"/>
      <c r="O228" s="242"/>
      <c r="P228" s="242"/>
      <c r="Q228" s="242"/>
      <c r="R228" s="242"/>
      <c r="S228" s="242"/>
      <c r="T228" s="243"/>
      <c r="AT228" s="244" t="s">
        <v>143</v>
      </c>
      <c r="AU228" s="244" t="s">
        <v>145</v>
      </c>
      <c r="AV228" s="11" t="s">
        <v>86</v>
      </c>
      <c r="AW228" s="11" t="s">
        <v>39</v>
      </c>
      <c r="AX228" s="11" t="s">
        <v>76</v>
      </c>
      <c r="AY228" s="244" t="s">
        <v>128</v>
      </c>
    </row>
    <row r="229" s="11" customFormat="1">
      <c r="B229" s="234"/>
      <c r="C229" s="235"/>
      <c r="D229" s="231" t="s">
        <v>143</v>
      </c>
      <c r="E229" s="236" t="s">
        <v>33</v>
      </c>
      <c r="F229" s="237" t="s">
        <v>480</v>
      </c>
      <c r="G229" s="235"/>
      <c r="H229" s="238">
        <v>590</v>
      </c>
      <c r="I229" s="239"/>
      <c r="J229" s="235"/>
      <c r="K229" s="235"/>
      <c r="L229" s="240"/>
      <c r="M229" s="241"/>
      <c r="N229" s="242"/>
      <c r="O229" s="242"/>
      <c r="P229" s="242"/>
      <c r="Q229" s="242"/>
      <c r="R229" s="242"/>
      <c r="S229" s="242"/>
      <c r="T229" s="243"/>
      <c r="AT229" s="244" t="s">
        <v>143</v>
      </c>
      <c r="AU229" s="244" t="s">
        <v>145</v>
      </c>
      <c r="AV229" s="11" t="s">
        <v>86</v>
      </c>
      <c r="AW229" s="11" t="s">
        <v>39</v>
      </c>
      <c r="AX229" s="11" t="s">
        <v>76</v>
      </c>
      <c r="AY229" s="244" t="s">
        <v>128</v>
      </c>
    </row>
    <row r="230" s="11" customFormat="1">
      <c r="B230" s="234"/>
      <c r="C230" s="235"/>
      <c r="D230" s="231" t="s">
        <v>143</v>
      </c>
      <c r="E230" s="236" t="s">
        <v>33</v>
      </c>
      <c r="F230" s="237" t="s">
        <v>481</v>
      </c>
      <c r="G230" s="235"/>
      <c r="H230" s="238">
        <v>50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AT230" s="244" t="s">
        <v>143</v>
      </c>
      <c r="AU230" s="244" t="s">
        <v>145</v>
      </c>
      <c r="AV230" s="11" t="s">
        <v>86</v>
      </c>
      <c r="AW230" s="11" t="s">
        <v>39</v>
      </c>
      <c r="AX230" s="11" t="s">
        <v>76</v>
      </c>
      <c r="AY230" s="244" t="s">
        <v>128</v>
      </c>
    </row>
    <row r="231" s="12" customFormat="1">
      <c r="B231" s="245"/>
      <c r="C231" s="246"/>
      <c r="D231" s="231" t="s">
        <v>143</v>
      </c>
      <c r="E231" s="247" t="s">
        <v>33</v>
      </c>
      <c r="F231" s="248" t="s">
        <v>153</v>
      </c>
      <c r="G231" s="246"/>
      <c r="H231" s="249">
        <v>695</v>
      </c>
      <c r="I231" s="250"/>
      <c r="J231" s="246"/>
      <c r="K231" s="246"/>
      <c r="L231" s="251"/>
      <c r="M231" s="252"/>
      <c r="N231" s="253"/>
      <c r="O231" s="253"/>
      <c r="P231" s="253"/>
      <c r="Q231" s="253"/>
      <c r="R231" s="253"/>
      <c r="S231" s="253"/>
      <c r="T231" s="254"/>
      <c r="AT231" s="255" t="s">
        <v>143</v>
      </c>
      <c r="AU231" s="255" t="s">
        <v>145</v>
      </c>
      <c r="AV231" s="12" t="s">
        <v>136</v>
      </c>
      <c r="AW231" s="12" t="s">
        <v>39</v>
      </c>
      <c r="AX231" s="12" t="s">
        <v>84</v>
      </c>
      <c r="AY231" s="255" t="s">
        <v>128</v>
      </c>
    </row>
    <row r="232" s="1" customFormat="1" ht="38.25" customHeight="1">
      <c r="B232" s="44"/>
      <c r="C232" s="219" t="s">
        <v>485</v>
      </c>
      <c r="D232" s="219" t="s">
        <v>131</v>
      </c>
      <c r="E232" s="220" t="s">
        <v>360</v>
      </c>
      <c r="F232" s="221" t="s">
        <v>361</v>
      </c>
      <c r="G232" s="222" t="s">
        <v>276</v>
      </c>
      <c r="H232" s="223">
        <v>4</v>
      </c>
      <c r="I232" s="224"/>
      <c r="J232" s="225">
        <f>ROUND(I232*H232,2)</f>
        <v>0</v>
      </c>
      <c r="K232" s="221" t="s">
        <v>135</v>
      </c>
      <c r="L232" s="70"/>
      <c r="M232" s="226" t="s">
        <v>33</v>
      </c>
      <c r="N232" s="227" t="s">
        <v>47</v>
      </c>
      <c r="O232" s="45"/>
      <c r="P232" s="228">
        <f>O232*H232</f>
        <v>0</v>
      </c>
      <c r="Q232" s="228">
        <v>0.42604999999999998</v>
      </c>
      <c r="R232" s="228">
        <f>Q232*H232</f>
        <v>1.7041999999999999</v>
      </c>
      <c r="S232" s="228">
        <v>0</v>
      </c>
      <c r="T232" s="229">
        <f>S232*H232</f>
        <v>0</v>
      </c>
      <c r="AR232" s="22" t="s">
        <v>136</v>
      </c>
      <c r="AT232" s="22" t="s">
        <v>131</v>
      </c>
      <c r="AU232" s="22" t="s">
        <v>145</v>
      </c>
      <c r="AY232" s="22" t="s">
        <v>128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22" t="s">
        <v>84</v>
      </c>
      <c r="BK232" s="230">
        <f>ROUND(I232*H232,2)</f>
        <v>0</v>
      </c>
      <c r="BL232" s="22" t="s">
        <v>136</v>
      </c>
      <c r="BM232" s="22" t="s">
        <v>486</v>
      </c>
    </row>
    <row r="233" s="1" customFormat="1">
      <c r="B233" s="44"/>
      <c r="C233" s="72"/>
      <c r="D233" s="231" t="s">
        <v>138</v>
      </c>
      <c r="E233" s="72"/>
      <c r="F233" s="232" t="s">
        <v>363</v>
      </c>
      <c r="G233" s="72"/>
      <c r="H233" s="72"/>
      <c r="I233" s="189"/>
      <c r="J233" s="72"/>
      <c r="K233" s="72"/>
      <c r="L233" s="70"/>
      <c r="M233" s="233"/>
      <c r="N233" s="45"/>
      <c r="O233" s="45"/>
      <c r="P233" s="45"/>
      <c r="Q233" s="45"/>
      <c r="R233" s="45"/>
      <c r="S233" s="45"/>
      <c r="T233" s="93"/>
      <c r="AT233" s="22" t="s">
        <v>138</v>
      </c>
      <c r="AU233" s="22" t="s">
        <v>145</v>
      </c>
    </row>
    <row r="234" s="1" customFormat="1" ht="16.5" customHeight="1">
      <c r="B234" s="44"/>
      <c r="C234" s="256" t="s">
        <v>364</v>
      </c>
      <c r="D234" s="256" t="s">
        <v>248</v>
      </c>
      <c r="E234" s="257" t="s">
        <v>365</v>
      </c>
      <c r="F234" s="258" t="s">
        <v>366</v>
      </c>
      <c r="G234" s="259" t="s">
        <v>276</v>
      </c>
      <c r="H234" s="260">
        <v>4</v>
      </c>
      <c r="I234" s="261"/>
      <c r="J234" s="262">
        <f>ROUND(I234*H234,2)</f>
        <v>0</v>
      </c>
      <c r="K234" s="258" t="s">
        <v>135</v>
      </c>
      <c r="L234" s="263"/>
      <c r="M234" s="264" t="s">
        <v>33</v>
      </c>
      <c r="N234" s="265" t="s">
        <v>47</v>
      </c>
      <c r="O234" s="45"/>
      <c r="P234" s="228">
        <f>O234*H234</f>
        <v>0</v>
      </c>
      <c r="Q234" s="228">
        <v>0.13400000000000001</v>
      </c>
      <c r="R234" s="228">
        <f>Q234*H234</f>
        <v>0.53600000000000003</v>
      </c>
      <c r="S234" s="228">
        <v>0</v>
      </c>
      <c r="T234" s="229">
        <f>S234*H234</f>
        <v>0</v>
      </c>
      <c r="AR234" s="22" t="s">
        <v>180</v>
      </c>
      <c r="AT234" s="22" t="s">
        <v>248</v>
      </c>
      <c r="AU234" s="22" t="s">
        <v>145</v>
      </c>
      <c r="AY234" s="22" t="s">
        <v>128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22" t="s">
        <v>84</v>
      </c>
      <c r="BK234" s="230">
        <f>ROUND(I234*H234,2)</f>
        <v>0</v>
      </c>
      <c r="BL234" s="22" t="s">
        <v>136</v>
      </c>
      <c r="BM234" s="22" t="s">
        <v>487</v>
      </c>
    </row>
    <row r="235" s="10" customFormat="1" ht="29.88" customHeight="1">
      <c r="B235" s="203"/>
      <c r="C235" s="204"/>
      <c r="D235" s="205" t="s">
        <v>75</v>
      </c>
      <c r="E235" s="217" t="s">
        <v>368</v>
      </c>
      <c r="F235" s="217" t="s">
        <v>369</v>
      </c>
      <c r="G235" s="204"/>
      <c r="H235" s="204"/>
      <c r="I235" s="207"/>
      <c r="J235" s="218">
        <f>BK235</f>
        <v>0</v>
      </c>
      <c r="K235" s="204"/>
      <c r="L235" s="209"/>
      <c r="M235" s="210"/>
      <c r="N235" s="211"/>
      <c r="O235" s="211"/>
      <c r="P235" s="212">
        <f>SUM(P236:P237)</f>
        <v>0</v>
      </c>
      <c r="Q235" s="211"/>
      <c r="R235" s="212">
        <f>SUM(R236:R237)</f>
        <v>0</v>
      </c>
      <c r="S235" s="211"/>
      <c r="T235" s="213">
        <f>SUM(T236:T237)</f>
        <v>0</v>
      </c>
      <c r="AR235" s="214" t="s">
        <v>84</v>
      </c>
      <c r="AT235" s="215" t="s">
        <v>75</v>
      </c>
      <c r="AU235" s="215" t="s">
        <v>84</v>
      </c>
      <c r="AY235" s="214" t="s">
        <v>128</v>
      </c>
      <c r="BK235" s="216">
        <f>SUM(BK236:BK237)</f>
        <v>0</v>
      </c>
    </row>
    <row r="236" s="1" customFormat="1" ht="25.5" customHeight="1">
      <c r="B236" s="44"/>
      <c r="C236" s="219" t="s">
        <v>354</v>
      </c>
      <c r="D236" s="219" t="s">
        <v>131</v>
      </c>
      <c r="E236" s="220" t="s">
        <v>371</v>
      </c>
      <c r="F236" s="221" t="s">
        <v>372</v>
      </c>
      <c r="G236" s="222" t="s">
        <v>300</v>
      </c>
      <c r="H236" s="223">
        <v>98.183999999999998</v>
      </c>
      <c r="I236" s="224"/>
      <c r="J236" s="225">
        <f>ROUND(I236*H236,2)</f>
        <v>0</v>
      </c>
      <c r="K236" s="221" t="s">
        <v>196</v>
      </c>
      <c r="L236" s="70"/>
      <c r="M236" s="226" t="s">
        <v>33</v>
      </c>
      <c r="N236" s="227" t="s">
        <v>47</v>
      </c>
      <c r="O236" s="45"/>
      <c r="P236" s="228">
        <f>O236*H236</f>
        <v>0</v>
      </c>
      <c r="Q236" s="228">
        <v>0</v>
      </c>
      <c r="R236" s="228">
        <f>Q236*H236</f>
        <v>0</v>
      </c>
      <c r="S236" s="228">
        <v>0</v>
      </c>
      <c r="T236" s="229">
        <f>S236*H236</f>
        <v>0</v>
      </c>
      <c r="AR236" s="22" t="s">
        <v>136</v>
      </c>
      <c r="AT236" s="22" t="s">
        <v>131</v>
      </c>
      <c r="AU236" s="22" t="s">
        <v>86</v>
      </c>
      <c r="AY236" s="22" t="s">
        <v>128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22" t="s">
        <v>84</v>
      </c>
      <c r="BK236" s="230">
        <f>ROUND(I236*H236,2)</f>
        <v>0</v>
      </c>
      <c r="BL236" s="22" t="s">
        <v>136</v>
      </c>
      <c r="BM236" s="22" t="s">
        <v>488</v>
      </c>
    </row>
    <row r="237" s="1" customFormat="1">
      <c r="B237" s="44"/>
      <c r="C237" s="72"/>
      <c r="D237" s="231" t="s">
        <v>138</v>
      </c>
      <c r="E237" s="72"/>
      <c r="F237" s="232" t="s">
        <v>374</v>
      </c>
      <c r="G237" s="72"/>
      <c r="H237" s="72"/>
      <c r="I237" s="189"/>
      <c r="J237" s="72"/>
      <c r="K237" s="72"/>
      <c r="L237" s="70"/>
      <c r="M237" s="266"/>
      <c r="N237" s="267"/>
      <c r="O237" s="267"/>
      <c r="P237" s="267"/>
      <c r="Q237" s="267"/>
      <c r="R237" s="267"/>
      <c r="S237" s="267"/>
      <c r="T237" s="268"/>
      <c r="AT237" s="22" t="s">
        <v>138</v>
      </c>
      <c r="AU237" s="22" t="s">
        <v>86</v>
      </c>
    </row>
    <row r="238" s="1" customFormat="1" ht="6.96" customHeight="1">
      <c r="B238" s="65"/>
      <c r="C238" s="66"/>
      <c r="D238" s="66"/>
      <c r="E238" s="66"/>
      <c r="F238" s="66"/>
      <c r="G238" s="66"/>
      <c r="H238" s="66"/>
      <c r="I238" s="164"/>
      <c r="J238" s="66"/>
      <c r="K238" s="66"/>
      <c r="L238" s="70"/>
    </row>
  </sheetData>
  <sheetProtection sheet="1" autoFilter="0" formatColumns="0" formatRows="0" objects="1" scenarios="1" spinCount="100000" saltValue="nNk0pZIS6U/roFbqR+yiHplfbAYP735rU48RM8o/Ll9BagVPrgXFn442G67LZ1RBbiay8CLZXfgjWsdDCA5ZUg==" hashValue="HVHrdNbnC2yV3wf98nHA90WQCa1cYa5sUk0A1ncXuPjGjdweZ35k3A2W9Ma5oEoEIWXWw5GusMnwEJ5xyTNjYw==" algorithmName="SHA-512" password="CC35"/>
  <autoFilter ref="C81:K237"/>
  <mergeCells count="10">
    <mergeCell ref="E7:H7"/>
    <mergeCell ref="E9:H9"/>
    <mergeCell ref="E24:H24"/>
    <mergeCell ref="E45:H45"/>
    <mergeCell ref="E47:H47"/>
    <mergeCell ref="J51:J52"/>
    <mergeCell ref="E72:H72"/>
    <mergeCell ref="E74:H74"/>
    <mergeCell ref="G1:H1"/>
    <mergeCell ref="L2:V2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93</v>
      </c>
      <c r="G1" s="137" t="s">
        <v>94</v>
      </c>
      <c r="H1" s="137"/>
      <c r="I1" s="138"/>
      <c r="J1" s="137" t="s">
        <v>95</v>
      </c>
      <c r="K1" s="136" t="s">
        <v>96</v>
      </c>
      <c r="L1" s="137" t="s">
        <v>97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92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86</v>
      </c>
    </row>
    <row r="4" ht="36.96" customHeight="1">
      <c r="B4" s="26"/>
      <c r="C4" s="27"/>
      <c r="D4" s="28" t="s">
        <v>98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Točna pro vozidla údržby silnic na silnici III/214 16, Horní Lipina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99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489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33</v>
      </c>
      <c r="K11" s="49"/>
    </row>
    <row r="12" s="1" customFormat="1" ht="14.4" customHeight="1">
      <c r="B12" s="44"/>
      <c r="C12" s="45"/>
      <c r="D12" s="38" t="s">
        <v>24</v>
      </c>
      <c r="E12" s="45"/>
      <c r="F12" s="33" t="s">
        <v>25</v>
      </c>
      <c r="G12" s="45"/>
      <c r="H12" s="45"/>
      <c r="I12" s="144" t="s">
        <v>26</v>
      </c>
      <c r="J12" s="145" t="str">
        <f>'Rekapitulace stavby'!AN8</f>
        <v>25. 10. 2018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28</v>
      </c>
      <c r="E14" s="45"/>
      <c r="F14" s="45"/>
      <c r="G14" s="45"/>
      <c r="H14" s="45"/>
      <c r="I14" s="144" t="s">
        <v>29</v>
      </c>
      <c r="J14" s="33" t="s">
        <v>30</v>
      </c>
      <c r="K14" s="49"/>
    </row>
    <row r="15" s="1" customFormat="1" ht="18" customHeight="1">
      <c r="B15" s="44"/>
      <c r="C15" s="45"/>
      <c r="D15" s="45"/>
      <c r="E15" s="33" t="s">
        <v>31</v>
      </c>
      <c r="F15" s="45"/>
      <c r="G15" s="45"/>
      <c r="H15" s="45"/>
      <c r="I15" s="144" t="s">
        <v>32</v>
      </c>
      <c r="J15" s="33" t="s">
        <v>33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34</v>
      </c>
      <c r="E17" s="45"/>
      <c r="F17" s="45"/>
      <c r="G17" s="45"/>
      <c r="H17" s="45"/>
      <c r="I17" s="144" t="s">
        <v>29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32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36</v>
      </c>
      <c r="E20" s="45"/>
      <c r="F20" s="45"/>
      <c r="G20" s="45"/>
      <c r="H20" s="45"/>
      <c r="I20" s="144" t="s">
        <v>29</v>
      </c>
      <c r="J20" s="33" t="s">
        <v>37</v>
      </c>
      <c r="K20" s="49"/>
    </row>
    <row r="21" s="1" customFormat="1" ht="18" customHeight="1">
      <c r="B21" s="44"/>
      <c r="C21" s="45"/>
      <c r="D21" s="45"/>
      <c r="E21" s="33" t="s">
        <v>38</v>
      </c>
      <c r="F21" s="45"/>
      <c r="G21" s="45"/>
      <c r="H21" s="45"/>
      <c r="I21" s="144" t="s">
        <v>32</v>
      </c>
      <c r="J21" s="33" t="s">
        <v>33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40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33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42</v>
      </c>
      <c r="E27" s="45"/>
      <c r="F27" s="45"/>
      <c r="G27" s="45"/>
      <c r="H27" s="45"/>
      <c r="I27" s="142"/>
      <c r="J27" s="153">
        <f>ROUND(J81,2)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44</v>
      </c>
      <c r="G29" s="45"/>
      <c r="H29" s="45"/>
      <c r="I29" s="154" t="s">
        <v>43</v>
      </c>
      <c r="J29" s="50" t="s">
        <v>45</v>
      </c>
      <c r="K29" s="49"/>
    </row>
    <row r="30" s="1" customFormat="1" ht="14.4" customHeight="1">
      <c r="B30" s="44"/>
      <c r="C30" s="45"/>
      <c r="D30" s="53" t="s">
        <v>46</v>
      </c>
      <c r="E30" s="53" t="s">
        <v>47</v>
      </c>
      <c r="F30" s="155">
        <f>ROUND(SUM(BE81:BE92), 2)</f>
        <v>0</v>
      </c>
      <c r="G30" s="45"/>
      <c r="H30" s="45"/>
      <c r="I30" s="156">
        <v>0.20999999999999999</v>
      </c>
      <c r="J30" s="155">
        <f>ROUND(ROUND((SUM(BE81:BE92)), 2)*I30, 2)</f>
        <v>0</v>
      </c>
      <c r="K30" s="49"/>
    </row>
    <row r="31" s="1" customFormat="1" ht="14.4" customHeight="1">
      <c r="B31" s="44"/>
      <c r="C31" s="45"/>
      <c r="D31" s="45"/>
      <c r="E31" s="53" t="s">
        <v>48</v>
      </c>
      <c r="F31" s="155">
        <f>ROUND(SUM(BF81:BF92), 2)</f>
        <v>0</v>
      </c>
      <c r="G31" s="45"/>
      <c r="H31" s="45"/>
      <c r="I31" s="156">
        <v>0.14999999999999999</v>
      </c>
      <c r="J31" s="155">
        <f>ROUND(ROUND((SUM(BF81:BF92)),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49</v>
      </c>
      <c r="F32" s="155">
        <f>ROUND(SUM(BG81:BG92),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50</v>
      </c>
      <c r="F33" s="155">
        <f>ROUND(SUM(BH81:BH92),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51</v>
      </c>
      <c r="F34" s="155">
        <f>ROUND(SUM(BI81:BI92),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52</v>
      </c>
      <c r="E36" s="96"/>
      <c r="F36" s="96"/>
      <c r="G36" s="159" t="s">
        <v>53</v>
      </c>
      <c r="H36" s="160" t="s">
        <v>54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101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Točna pro vozidla údržby silnic na silnici III/214 16, Horní Lipina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99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VRN - Vedlejší rozpočtové náklady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24</v>
      </c>
      <c r="D49" s="45"/>
      <c r="E49" s="45"/>
      <c r="F49" s="33" t="str">
        <f>F12</f>
        <v>Lipová - Horní Lipina</v>
      </c>
      <c r="G49" s="45"/>
      <c r="H49" s="45"/>
      <c r="I49" s="144" t="s">
        <v>26</v>
      </c>
      <c r="J49" s="145" t="str">
        <f>IF(J12="","",J12)</f>
        <v>25. 10. 2018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28</v>
      </c>
      <c r="D51" s="45"/>
      <c r="E51" s="45"/>
      <c r="F51" s="33" t="str">
        <f>E15</f>
        <v>KSÚS KK p.o., Chebská 282, 356 01 Sokolov</v>
      </c>
      <c r="G51" s="45"/>
      <c r="H51" s="45"/>
      <c r="I51" s="144" t="s">
        <v>36</v>
      </c>
      <c r="J51" s="42" t="str">
        <f>E21</f>
        <v>DSVA, s.r.o. - Ing. Petr Král, Jozef Turza</v>
      </c>
      <c r="K51" s="49"/>
    </row>
    <row r="52" s="1" customFormat="1" ht="14.4" customHeight="1">
      <c r="B52" s="44"/>
      <c r="C52" s="38" t="s">
        <v>34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102</v>
      </c>
      <c r="D54" s="157"/>
      <c r="E54" s="157"/>
      <c r="F54" s="157"/>
      <c r="G54" s="157"/>
      <c r="H54" s="157"/>
      <c r="I54" s="171"/>
      <c r="J54" s="172" t="s">
        <v>103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104</v>
      </c>
      <c r="D56" s="45"/>
      <c r="E56" s="45"/>
      <c r="F56" s="45"/>
      <c r="G56" s="45"/>
      <c r="H56" s="45"/>
      <c r="I56" s="142"/>
      <c r="J56" s="153">
        <f>J81</f>
        <v>0</v>
      </c>
      <c r="K56" s="49"/>
      <c r="AU56" s="22" t="s">
        <v>105</v>
      </c>
    </row>
    <row r="57" s="7" customFormat="1" ht="24.96" customHeight="1">
      <c r="B57" s="175"/>
      <c r="C57" s="176"/>
      <c r="D57" s="177" t="s">
        <v>489</v>
      </c>
      <c r="E57" s="178"/>
      <c r="F57" s="178"/>
      <c r="G57" s="178"/>
      <c r="H57" s="178"/>
      <c r="I57" s="179"/>
      <c r="J57" s="180">
        <f>J82</f>
        <v>0</v>
      </c>
      <c r="K57" s="181"/>
    </row>
    <row r="58" s="8" customFormat="1" ht="19.92" customHeight="1">
      <c r="B58" s="182"/>
      <c r="C58" s="183"/>
      <c r="D58" s="184" t="s">
        <v>490</v>
      </c>
      <c r="E58" s="185"/>
      <c r="F58" s="185"/>
      <c r="G58" s="185"/>
      <c r="H58" s="185"/>
      <c r="I58" s="186"/>
      <c r="J58" s="187">
        <f>J83</f>
        <v>0</v>
      </c>
      <c r="K58" s="188"/>
    </row>
    <row r="59" s="8" customFormat="1" ht="19.92" customHeight="1">
      <c r="B59" s="182"/>
      <c r="C59" s="183"/>
      <c r="D59" s="184" t="s">
        <v>491</v>
      </c>
      <c r="E59" s="185"/>
      <c r="F59" s="185"/>
      <c r="G59" s="185"/>
      <c r="H59" s="185"/>
      <c r="I59" s="186"/>
      <c r="J59" s="187">
        <f>J86</f>
        <v>0</v>
      </c>
      <c r="K59" s="188"/>
    </row>
    <row r="60" s="8" customFormat="1" ht="19.92" customHeight="1">
      <c r="B60" s="182"/>
      <c r="C60" s="183"/>
      <c r="D60" s="184" t="s">
        <v>492</v>
      </c>
      <c r="E60" s="185"/>
      <c r="F60" s="185"/>
      <c r="G60" s="185"/>
      <c r="H60" s="185"/>
      <c r="I60" s="186"/>
      <c r="J60" s="187">
        <f>J88</f>
        <v>0</v>
      </c>
      <c r="K60" s="188"/>
    </row>
    <row r="61" s="7" customFormat="1" ht="24.96" customHeight="1">
      <c r="B61" s="175"/>
      <c r="C61" s="176"/>
      <c r="D61" s="177" t="s">
        <v>493</v>
      </c>
      <c r="E61" s="178"/>
      <c r="F61" s="178"/>
      <c r="G61" s="178"/>
      <c r="H61" s="178"/>
      <c r="I61" s="179"/>
      <c r="J61" s="180">
        <f>J89</f>
        <v>0</v>
      </c>
      <c r="K61" s="181"/>
    </row>
    <row r="62" s="1" customFormat="1" ht="21.84" customHeight="1">
      <c r="B62" s="44"/>
      <c r="C62" s="45"/>
      <c r="D62" s="45"/>
      <c r="E62" s="45"/>
      <c r="F62" s="45"/>
      <c r="G62" s="45"/>
      <c r="H62" s="45"/>
      <c r="I62" s="142"/>
      <c r="J62" s="45"/>
      <c r="K62" s="49"/>
    </row>
    <row r="63" s="1" customFormat="1" ht="6.96" customHeight="1">
      <c r="B63" s="65"/>
      <c r="C63" s="66"/>
      <c r="D63" s="66"/>
      <c r="E63" s="66"/>
      <c r="F63" s="66"/>
      <c r="G63" s="66"/>
      <c r="H63" s="66"/>
      <c r="I63" s="164"/>
      <c r="J63" s="66"/>
      <c r="K63" s="67"/>
    </row>
    <row r="67" s="1" customFormat="1" ht="6.96" customHeight="1">
      <c r="B67" s="68"/>
      <c r="C67" s="69"/>
      <c r="D67" s="69"/>
      <c r="E67" s="69"/>
      <c r="F67" s="69"/>
      <c r="G67" s="69"/>
      <c r="H67" s="69"/>
      <c r="I67" s="167"/>
      <c r="J67" s="69"/>
      <c r="K67" s="69"/>
      <c r="L67" s="70"/>
    </row>
    <row r="68" s="1" customFormat="1" ht="36.96" customHeight="1">
      <c r="B68" s="44"/>
      <c r="C68" s="71" t="s">
        <v>112</v>
      </c>
      <c r="D68" s="72"/>
      <c r="E68" s="72"/>
      <c r="F68" s="72"/>
      <c r="G68" s="72"/>
      <c r="H68" s="72"/>
      <c r="I68" s="189"/>
      <c r="J68" s="72"/>
      <c r="K68" s="72"/>
      <c r="L68" s="70"/>
    </row>
    <row r="69" s="1" customFormat="1" ht="6.96" customHeight="1">
      <c r="B69" s="44"/>
      <c r="C69" s="72"/>
      <c r="D69" s="72"/>
      <c r="E69" s="72"/>
      <c r="F69" s="72"/>
      <c r="G69" s="72"/>
      <c r="H69" s="72"/>
      <c r="I69" s="189"/>
      <c r="J69" s="72"/>
      <c r="K69" s="72"/>
      <c r="L69" s="70"/>
    </row>
    <row r="70" s="1" customFormat="1" ht="14.4" customHeight="1">
      <c r="B70" s="44"/>
      <c r="C70" s="74" t="s">
        <v>18</v>
      </c>
      <c r="D70" s="72"/>
      <c r="E70" s="72"/>
      <c r="F70" s="72"/>
      <c r="G70" s="72"/>
      <c r="H70" s="72"/>
      <c r="I70" s="189"/>
      <c r="J70" s="72"/>
      <c r="K70" s="72"/>
      <c r="L70" s="70"/>
    </row>
    <row r="71" s="1" customFormat="1" ht="16.5" customHeight="1">
      <c r="B71" s="44"/>
      <c r="C71" s="72"/>
      <c r="D71" s="72"/>
      <c r="E71" s="190" t="str">
        <f>E7</f>
        <v>Točna pro vozidla údržby silnic na silnici III/214 16, Horní Lipina</v>
      </c>
      <c r="F71" s="74"/>
      <c r="G71" s="74"/>
      <c r="H71" s="74"/>
      <c r="I71" s="189"/>
      <c r="J71" s="72"/>
      <c r="K71" s="72"/>
      <c r="L71" s="70"/>
    </row>
    <row r="72" s="1" customFormat="1" ht="14.4" customHeight="1">
      <c r="B72" s="44"/>
      <c r="C72" s="74" t="s">
        <v>99</v>
      </c>
      <c r="D72" s="72"/>
      <c r="E72" s="72"/>
      <c r="F72" s="72"/>
      <c r="G72" s="72"/>
      <c r="H72" s="72"/>
      <c r="I72" s="189"/>
      <c r="J72" s="72"/>
      <c r="K72" s="72"/>
      <c r="L72" s="70"/>
    </row>
    <row r="73" s="1" customFormat="1" ht="17.25" customHeight="1">
      <c r="B73" s="44"/>
      <c r="C73" s="72"/>
      <c r="D73" s="72"/>
      <c r="E73" s="80" t="str">
        <f>E9</f>
        <v>VRN - Vedlejší rozpočtové náklady</v>
      </c>
      <c r="F73" s="72"/>
      <c r="G73" s="72"/>
      <c r="H73" s="72"/>
      <c r="I73" s="189"/>
      <c r="J73" s="72"/>
      <c r="K73" s="72"/>
      <c r="L73" s="70"/>
    </row>
    <row r="74" s="1" customFormat="1" ht="6.96" customHeight="1">
      <c r="B74" s="44"/>
      <c r="C74" s="72"/>
      <c r="D74" s="72"/>
      <c r="E74" s="72"/>
      <c r="F74" s="72"/>
      <c r="G74" s="72"/>
      <c r="H74" s="72"/>
      <c r="I74" s="189"/>
      <c r="J74" s="72"/>
      <c r="K74" s="72"/>
      <c r="L74" s="70"/>
    </row>
    <row r="75" s="1" customFormat="1" ht="18" customHeight="1">
      <c r="B75" s="44"/>
      <c r="C75" s="74" t="s">
        <v>24</v>
      </c>
      <c r="D75" s="72"/>
      <c r="E75" s="72"/>
      <c r="F75" s="191" t="str">
        <f>F12</f>
        <v>Lipová - Horní Lipina</v>
      </c>
      <c r="G75" s="72"/>
      <c r="H75" s="72"/>
      <c r="I75" s="192" t="s">
        <v>26</v>
      </c>
      <c r="J75" s="83" t="str">
        <f>IF(J12="","",J12)</f>
        <v>25. 10. 2018</v>
      </c>
      <c r="K75" s="72"/>
      <c r="L75" s="70"/>
    </row>
    <row r="76" s="1" customFormat="1" ht="6.96" customHeight="1">
      <c r="B76" s="44"/>
      <c r="C76" s="72"/>
      <c r="D76" s="72"/>
      <c r="E76" s="72"/>
      <c r="F76" s="72"/>
      <c r="G76" s="72"/>
      <c r="H76" s="72"/>
      <c r="I76" s="189"/>
      <c r="J76" s="72"/>
      <c r="K76" s="72"/>
      <c r="L76" s="70"/>
    </row>
    <row r="77" s="1" customFormat="1">
      <c r="B77" s="44"/>
      <c r="C77" s="74" t="s">
        <v>28</v>
      </c>
      <c r="D77" s="72"/>
      <c r="E77" s="72"/>
      <c r="F77" s="191" t="str">
        <f>E15</f>
        <v>KSÚS KK p.o., Chebská 282, 356 01 Sokolov</v>
      </c>
      <c r="G77" s="72"/>
      <c r="H77" s="72"/>
      <c r="I77" s="192" t="s">
        <v>36</v>
      </c>
      <c r="J77" s="191" t="str">
        <f>E21</f>
        <v>DSVA, s.r.o. - Ing. Petr Král, Jozef Turza</v>
      </c>
      <c r="K77" s="72"/>
      <c r="L77" s="70"/>
    </row>
    <row r="78" s="1" customFormat="1" ht="14.4" customHeight="1">
      <c r="B78" s="44"/>
      <c r="C78" s="74" t="s">
        <v>34</v>
      </c>
      <c r="D78" s="72"/>
      <c r="E78" s="72"/>
      <c r="F78" s="191" t="str">
        <f>IF(E18="","",E18)</f>
        <v/>
      </c>
      <c r="G78" s="72"/>
      <c r="H78" s="72"/>
      <c r="I78" s="189"/>
      <c r="J78" s="72"/>
      <c r="K78" s="72"/>
      <c r="L78" s="70"/>
    </row>
    <row r="79" s="1" customFormat="1" ht="10.32" customHeight="1">
      <c r="B79" s="44"/>
      <c r="C79" s="72"/>
      <c r="D79" s="72"/>
      <c r="E79" s="72"/>
      <c r="F79" s="72"/>
      <c r="G79" s="72"/>
      <c r="H79" s="72"/>
      <c r="I79" s="189"/>
      <c r="J79" s="72"/>
      <c r="K79" s="72"/>
      <c r="L79" s="70"/>
    </row>
    <row r="80" s="9" customFormat="1" ht="29.28" customHeight="1">
      <c r="B80" s="193"/>
      <c r="C80" s="194" t="s">
        <v>113</v>
      </c>
      <c r="D80" s="195" t="s">
        <v>61</v>
      </c>
      <c r="E80" s="195" t="s">
        <v>57</v>
      </c>
      <c r="F80" s="195" t="s">
        <v>114</v>
      </c>
      <c r="G80" s="195" t="s">
        <v>115</v>
      </c>
      <c r="H80" s="195" t="s">
        <v>116</v>
      </c>
      <c r="I80" s="196" t="s">
        <v>117</v>
      </c>
      <c r="J80" s="195" t="s">
        <v>103</v>
      </c>
      <c r="K80" s="197" t="s">
        <v>118</v>
      </c>
      <c r="L80" s="198"/>
      <c r="M80" s="100" t="s">
        <v>119</v>
      </c>
      <c r="N80" s="101" t="s">
        <v>46</v>
      </c>
      <c r="O80" s="101" t="s">
        <v>120</v>
      </c>
      <c r="P80" s="101" t="s">
        <v>121</v>
      </c>
      <c r="Q80" s="101" t="s">
        <v>122</v>
      </c>
      <c r="R80" s="101" t="s">
        <v>123</v>
      </c>
      <c r="S80" s="101" t="s">
        <v>124</v>
      </c>
      <c r="T80" s="102" t="s">
        <v>125</v>
      </c>
    </row>
    <row r="81" s="1" customFormat="1" ht="29.28" customHeight="1">
      <c r="B81" s="44"/>
      <c r="C81" s="106" t="s">
        <v>104</v>
      </c>
      <c r="D81" s="72"/>
      <c r="E81" s="72"/>
      <c r="F81" s="72"/>
      <c r="G81" s="72"/>
      <c r="H81" s="72"/>
      <c r="I81" s="189"/>
      <c r="J81" s="199">
        <f>BK81</f>
        <v>0</v>
      </c>
      <c r="K81" s="72"/>
      <c r="L81" s="70"/>
      <c r="M81" s="103"/>
      <c r="N81" s="104"/>
      <c r="O81" s="104"/>
      <c r="P81" s="200">
        <f>P82+P89</f>
        <v>0</v>
      </c>
      <c r="Q81" s="104"/>
      <c r="R81" s="200">
        <f>R82+R89</f>
        <v>0</v>
      </c>
      <c r="S81" s="104"/>
      <c r="T81" s="201">
        <f>T82+T89</f>
        <v>0</v>
      </c>
      <c r="AT81" s="22" t="s">
        <v>75</v>
      </c>
      <c r="AU81" s="22" t="s">
        <v>105</v>
      </c>
      <c r="BK81" s="202">
        <f>BK82+BK89</f>
        <v>0</v>
      </c>
    </row>
    <row r="82" s="10" customFormat="1" ht="37.44001" customHeight="1">
      <c r="B82" s="203"/>
      <c r="C82" s="204"/>
      <c r="D82" s="205" t="s">
        <v>75</v>
      </c>
      <c r="E82" s="206" t="s">
        <v>90</v>
      </c>
      <c r="F82" s="206" t="s">
        <v>91</v>
      </c>
      <c r="G82" s="204"/>
      <c r="H82" s="204"/>
      <c r="I82" s="207"/>
      <c r="J82" s="208">
        <f>BK82</f>
        <v>0</v>
      </c>
      <c r="K82" s="204"/>
      <c r="L82" s="209"/>
      <c r="M82" s="210"/>
      <c r="N82" s="211"/>
      <c r="O82" s="211"/>
      <c r="P82" s="212">
        <f>P83+P86+P88</f>
        <v>0</v>
      </c>
      <c r="Q82" s="211"/>
      <c r="R82" s="212">
        <f>R83+R86+R88</f>
        <v>0</v>
      </c>
      <c r="S82" s="211"/>
      <c r="T82" s="213">
        <f>T83+T86+T88</f>
        <v>0</v>
      </c>
      <c r="AR82" s="214" t="s">
        <v>157</v>
      </c>
      <c r="AT82" s="215" t="s">
        <v>75</v>
      </c>
      <c r="AU82" s="215" t="s">
        <v>76</v>
      </c>
      <c r="AY82" s="214" t="s">
        <v>128</v>
      </c>
      <c r="BK82" s="216">
        <f>BK83+BK86+BK88</f>
        <v>0</v>
      </c>
    </row>
    <row r="83" s="10" customFormat="1" ht="19.92" customHeight="1">
      <c r="B83" s="203"/>
      <c r="C83" s="204"/>
      <c r="D83" s="205" t="s">
        <v>75</v>
      </c>
      <c r="E83" s="217" t="s">
        <v>494</v>
      </c>
      <c r="F83" s="217" t="s">
        <v>495</v>
      </c>
      <c r="G83" s="204"/>
      <c r="H83" s="204"/>
      <c r="I83" s="207"/>
      <c r="J83" s="218">
        <f>BK83</f>
        <v>0</v>
      </c>
      <c r="K83" s="204"/>
      <c r="L83" s="209"/>
      <c r="M83" s="210"/>
      <c r="N83" s="211"/>
      <c r="O83" s="211"/>
      <c r="P83" s="212">
        <f>SUM(P84:P85)</f>
        <v>0</v>
      </c>
      <c r="Q83" s="211"/>
      <c r="R83" s="212">
        <f>SUM(R84:R85)</f>
        <v>0</v>
      </c>
      <c r="S83" s="211"/>
      <c r="T83" s="213">
        <f>SUM(T84:T85)</f>
        <v>0</v>
      </c>
      <c r="AR83" s="214" t="s">
        <v>157</v>
      </c>
      <c r="AT83" s="215" t="s">
        <v>75</v>
      </c>
      <c r="AU83" s="215" t="s">
        <v>84</v>
      </c>
      <c r="AY83" s="214" t="s">
        <v>128</v>
      </c>
      <c r="BK83" s="216">
        <f>SUM(BK84:BK85)</f>
        <v>0</v>
      </c>
    </row>
    <row r="84" s="1" customFormat="1" ht="25.5" customHeight="1">
      <c r="B84" s="44"/>
      <c r="C84" s="219" t="s">
        <v>84</v>
      </c>
      <c r="D84" s="219" t="s">
        <v>131</v>
      </c>
      <c r="E84" s="220" t="s">
        <v>496</v>
      </c>
      <c r="F84" s="221" t="s">
        <v>497</v>
      </c>
      <c r="G84" s="222" t="s">
        <v>498</v>
      </c>
      <c r="H84" s="223">
        <v>1</v>
      </c>
      <c r="I84" s="224"/>
      <c r="J84" s="225">
        <f>ROUND(I84*H84,2)</f>
        <v>0</v>
      </c>
      <c r="K84" s="221" t="s">
        <v>499</v>
      </c>
      <c r="L84" s="70"/>
      <c r="M84" s="226" t="s">
        <v>33</v>
      </c>
      <c r="N84" s="227" t="s">
        <v>47</v>
      </c>
      <c r="O84" s="45"/>
      <c r="P84" s="228">
        <f>O84*H84</f>
        <v>0</v>
      </c>
      <c r="Q84" s="228">
        <v>0</v>
      </c>
      <c r="R84" s="228">
        <f>Q84*H84</f>
        <v>0</v>
      </c>
      <c r="S84" s="228">
        <v>0</v>
      </c>
      <c r="T84" s="229">
        <f>S84*H84</f>
        <v>0</v>
      </c>
      <c r="AR84" s="22" t="s">
        <v>500</v>
      </c>
      <c r="AT84" s="22" t="s">
        <v>131</v>
      </c>
      <c r="AU84" s="22" t="s">
        <v>86</v>
      </c>
      <c r="AY84" s="22" t="s">
        <v>128</v>
      </c>
      <c r="BE84" s="230">
        <f>IF(N84="základní",J84,0)</f>
        <v>0</v>
      </c>
      <c r="BF84" s="230">
        <f>IF(N84="snížená",J84,0)</f>
        <v>0</v>
      </c>
      <c r="BG84" s="230">
        <f>IF(N84="zákl. přenesená",J84,0)</f>
        <v>0</v>
      </c>
      <c r="BH84" s="230">
        <f>IF(N84="sníž. přenesená",J84,0)</f>
        <v>0</v>
      </c>
      <c r="BI84" s="230">
        <f>IF(N84="nulová",J84,0)</f>
        <v>0</v>
      </c>
      <c r="BJ84" s="22" t="s">
        <v>84</v>
      </c>
      <c r="BK84" s="230">
        <f>ROUND(I84*H84,2)</f>
        <v>0</v>
      </c>
      <c r="BL84" s="22" t="s">
        <v>500</v>
      </c>
      <c r="BM84" s="22" t="s">
        <v>501</v>
      </c>
    </row>
    <row r="85" s="1" customFormat="1" ht="25.5" customHeight="1">
      <c r="B85" s="44"/>
      <c r="C85" s="219" t="s">
        <v>86</v>
      </c>
      <c r="D85" s="219" t="s">
        <v>131</v>
      </c>
      <c r="E85" s="220" t="s">
        <v>502</v>
      </c>
      <c r="F85" s="221" t="s">
        <v>503</v>
      </c>
      <c r="G85" s="222" t="s">
        <v>504</v>
      </c>
      <c r="H85" s="223">
        <v>1</v>
      </c>
      <c r="I85" s="224"/>
      <c r="J85" s="225">
        <f>ROUND(I85*H85,2)</f>
        <v>0</v>
      </c>
      <c r="K85" s="221" t="s">
        <v>135</v>
      </c>
      <c r="L85" s="70"/>
      <c r="M85" s="226" t="s">
        <v>33</v>
      </c>
      <c r="N85" s="227" t="s">
        <v>47</v>
      </c>
      <c r="O85" s="45"/>
      <c r="P85" s="228">
        <f>O85*H85</f>
        <v>0</v>
      </c>
      <c r="Q85" s="228">
        <v>0</v>
      </c>
      <c r="R85" s="228">
        <f>Q85*H85</f>
        <v>0</v>
      </c>
      <c r="S85" s="228">
        <v>0</v>
      </c>
      <c r="T85" s="229">
        <f>S85*H85</f>
        <v>0</v>
      </c>
      <c r="AR85" s="22" t="s">
        <v>500</v>
      </c>
      <c r="AT85" s="22" t="s">
        <v>131</v>
      </c>
      <c r="AU85" s="22" t="s">
        <v>86</v>
      </c>
      <c r="AY85" s="22" t="s">
        <v>128</v>
      </c>
      <c r="BE85" s="230">
        <f>IF(N85="základní",J85,0)</f>
        <v>0</v>
      </c>
      <c r="BF85" s="230">
        <f>IF(N85="snížená",J85,0)</f>
        <v>0</v>
      </c>
      <c r="BG85" s="230">
        <f>IF(N85="zákl. přenesená",J85,0)</f>
        <v>0</v>
      </c>
      <c r="BH85" s="230">
        <f>IF(N85="sníž. přenesená",J85,0)</f>
        <v>0</v>
      </c>
      <c r="BI85" s="230">
        <f>IF(N85="nulová",J85,0)</f>
        <v>0</v>
      </c>
      <c r="BJ85" s="22" t="s">
        <v>84</v>
      </c>
      <c r="BK85" s="230">
        <f>ROUND(I85*H85,2)</f>
        <v>0</v>
      </c>
      <c r="BL85" s="22" t="s">
        <v>500</v>
      </c>
      <c r="BM85" s="22" t="s">
        <v>505</v>
      </c>
    </row>
    <row r="86" s="10" customFormat="1" ht="29.88" customHeight="1">
      <c r="B86" s="203"/>
      <c r="C86" s="204"/>
      <c r="D86" s="205" t="s">
        <v>75</v>
      </c>
      <c r="E86" s="217" t="s">
        <v>506</v>
      </c>
      <c r="F86" s="217" t="s">
        <v>507</v>
      </c>
      <c r="G86" s="204"/>
      <c r="H86" s="204"/>
      <c r="I86" s="207"/>
      <c r="J86" s="218">
        <f>BK86</f>
        <v>0</v>
      </c>
      <c r="K86" s="204"/>
      <c r="L86" s="209"/>
      <c r="M86" s="210"/>
      <c r="N86" s="211"/>
      <c r="O86" s="211"/>
      <c r="P86" s="212">
        <f>P87</f>
        <v>0</v>
      </c>
      <c r="Q86" s="211"/>
      <c r="R86" s="212">
        <f>R87</f>
        <v>0</v>
      </c>
      <c r="S86" s="211"/>
      <c r="T86" s="213">
        <f>T87</f>
        <v>0</v>
      </c>
      <c r="AR86" s="214" t="s">
        <v>157</v>
      </c>
      <c r="AT86" s="215" t="s">
        <v>75</v>
      </c>
      <c r="AU86" s="215" t="s">
        <v>84</v>
      </c>
      <c r="AY86" s="214" t="s">
        <v>128</v>
      </c>
      <c r="BK86" s="216">
        <f>BK87</f>
        <v>0</v>
      </c>
    </row>
    <row r="87" s="1" customFormat="1" ht="16.5" customHeight="1">
      <c r="B87" s="44"/>
      <c r="C87" s="219" t="s">
        <v>136</v>
      </c>
      <c r="D87" s="219" t="s">
        <v>131</v>
      </c>
      <c r="E87" s="220" t="s">
        <v>508</v>
      </c>
      <c r="F87" s="221" t="s">
        <v>509</v>
      </c>
      <c r="G87" s="222" t="s">
        <v>498</v>
      </c>
      <c r="H87" s="223">
        <v>1</v>
      </c>
      <c r="I87" s="224"/>
      <c r="J87" s="225">
        <f>ROUND(I87*H87,2)</f>
        <v>0</v>
      </c>
      <c r="K87" s="221" t="s">
        <v>499</v>
      </c>
      <c r="L87" s="70"/>
      <c r="M87" s="226" t="s">
        <v>33</v>
      </c>
      <c r="N87" s="227" t="s">
        <v>47</v>
      </c>
      <c r="O87" s="45"/>
      <c r="P87" s="228">
        <f>O87*H87</f>
        <v>0</v>
      </c>
      <c r="Q87" s="228">
        <v>0</v>
      </c>
      <c r="R87" s="228">
        <f>Q87*H87</f>
        <v>0</v>
      </c>
      <c r="S87" s="228">
        <v>0</v>
      </c>
      <c r="T87" s="229">
        <f>S87*H87</f>
        <v>0</v>
      </c>
      <c r="AR87" s="22" t="s">
        <v>500</v>
      </c>
      <c r="AT87" s="22" t="s">
        <v>131</v>
      </c>
      <c r="AU87" s="22" t="s">
        <v>86</v>
      </c>
      <c r="AY87" s="22" t="s">
        <v>128</v>
      </c>
      <c r="BE87" s="230">
        <f>IF(N87="základní",J87,0)</f>
        <v>0</v>
      </c>
      <c r="BF87" s="230">
        <f>IF(N87="snížená",J87,0)</f>
        <v>0</v>
      </c>
      <c r="BG87" s="230">
        <f>IF(N87="zákl. přenesená",J87,0)</f>
        <v>0</v>
      </c>
      <c r="BH87" s="230">
        <f>IF(N87="sníž. přenesená",J87,0)</f>
        <v>0</v>
      </c>
      <c r="BI87" s="230">
        <f>IF(N87="nulová",J87,0)</f>
        <v>0</v>
      </c>
      <c r="BJ87" s="22" t="s">
        <v>84</v>
      </c>
      <c r="BK87" s="230">
        <f>ROUND(I87*H87,2)</f>
        <v>0</v>
      </c>
      <c r="BL87" s="22" t="s">
        <v>500</v>
      </c>
      <c r="BM87" s="22" t="s">
        <v>510</v>
      </c>
    </row>
    <row r="88" s="10" customFormat="1" ht="29.88" customHeight="1">
      <c r="B88" s="203"/>
      <c r="C88" s="204"/>
      <c r="D88" s="205" t="s">
        <v>75</v>
      </c>
      <c r="E88" s="217" t="s">
        <v>511</v>
      </c>
      <c r="F88" s="217" t="s">
        <v>512</v>
      </c>
      <c r="G88" s="204"/>
      <c r="H88" s="204"/>
      <c r="I88" s="207"/>
      <c r="J88" s="218">
        <f>BK88</f>
        <v>0</v>
      </c>
      <c r="K88" s="204"/>
      <c r="L88" s="209"/>
      <c r="M88" s="210"/>
      <c r="N88" s="211"/>
      <c r="O88" s="211"/>
      <c r="P88" s="212">
        <v>0</v>
      </c>
      <c r="Q88" s="211"/>
      <c r="R88" s="212">
        <v>0</v>
      </c>
      <c r="S88" s="211"/>
      <c r="T88" s="213">
        <v>0</v>
      </c>
      <c r="AR88" s="214" t="s">
        <v>157</v>
      </c>
      <c r="AT88" s="215" t="s">
        <v>75</v>
      </c>
      <c r="AU88" s="215" t="s">
        <v>84</v>
      </c>
      <c r="AY88" s="214" t="s">
        <v>128</v>
      </c>
      <c r="BK88" s="216">
        <v>0</v>
      </c>
    </row>
    <row r="89" s="10" customFormat="1" ht="24.96" customHeight="1">
      <c r="B89" s="203"/>
      <c r="C89" s="204"/>
      <c r="D89" s="205" t="s">
        <v>75</v>
      </c>
      <c r="E89" s="206" t="s">
        <v>513</v>
      </c>
      <c r="F89" s="206" t="s">
        <v>514</v>
      </c>
      <c r="G89" s="204"/>
      <c r="H89" s="204"/>
      <c r="I89" s="207"/>
      <c r="J89" s="208">
        <f>BK89</f>
        <v>0</v>
      </c>
      <c r="K89" s="204"/>
      <c r="L89" s="209"/>
      <c r="M89" s="210"/>
      <c r="N89" s="211"/>
      <c r="O89" s="211"/>
      <c r="P89" s="212">
        <f>SUM(P90:P92)</f>
        <v>0</v>
      </c>
      <c r="Q89" s="211"/>
      <c r="R89" s="212">
        <f>SUM(R90:R92)</f>
        <v>0</v>
      </c>
      <c r="S89" s="211"/>
      <c r="T89" s="213">
        <f>SUM(T90:T92)</f>
        <v>0</v>
      </c>
      <c r="AR89" s="214" t="s">
        <v>136</v>
      </c>
      <c r="AT89" s="215" t="s">
        <v>75</v>
      </c>
      <c r="AU89" s="215" t="s">
        <v>76</v>
      </c>
      <c r="AY89" s="214" t="s">
        <v>128</v>
      </c>
      <c r="BK89" s="216">
        <f>SUM(BK90:BK92)</f>
        <v>0</v>
      </c>
    </row>
    <row r="90" s="1" customFormat="1" ht="16.5" customHeight="1">
      <c r="B90" s="44"/>
      <c r="C90" s="219" t="s">
        <v>164</v>
      </c>
      <c r="D90" s="219" t="s">
        <v>131</v>
      </c>
      <c r="E90" s="220" t="s">
        <v>515</v>
      </c>
      <c r="F90" s="221" t="s">
        <v>516</v>
      </c>
      <c r="G90" s="222" t="s">
        <v>504</v>
      </c>
      <c r="H90" s="223">
        <v>1</v>
      </c>
      <c r="I90" s="224"/>
      <c r="J90" s="225">
        <f>ROUND(I90*H90,2)</f>
        <v>0</v>
      </c>
      <c r="K90" s="221" t="s">
        <v>135</v>
      </c>
      <c r="L90" s="70"/>
      <c r="M90" s="226" t="s">
        <v>33</v>
      </c>
      <c r="N90" s="227" t="s">
        <v>47</v>
      </c>
      <c r="O90" s="45"/>
      <c r="P90" s="228">
        <f>O90*H90</f>
        <v>0</v>
      </c>
      <c r="Q90" s="228">
        <v>0</v>
      </c>
      <c r="R90" s="228">
        <f>Q90*H90</f>
        <v>0</v>
      </c>
      <c r="S90" s="228">
        <v>0</v>
      </c>
      <c r="T90" s="229">
        <f>S90*H90</f>
        <v>0</v>
      </c>
      <c r="AR90" s="22" t="s">
        <v>500</v>
      </c>
      <c r="AT90" s="22" t="s">
        <v>131</v>
      </c>
      <c r="AU90" s="22" t="s">
        <v>84</v>
      </c>
      <c r="AY90" s="22" t="s">
        <v>128</v>
      </c>
      <c r="BE90" s="230">
        <f>IF(N90="základní",J90,0)</f>
        <v>0</v>
      </c>
      <c r="BF90" s="230">
        <f>IF(N90="snížená",J90,0)</f>
        <v>0</v>
      </c>
      <c r="BG90" s="230">
        <f>IF(N90="zákl. přenesená",J90,0)</f>
        <v>0</v>
      </c>
      <c r="BH90" s="230">
        <f>IF(N90="sníž. přenesená",J90,0)</f>
        <v>0</v>
      </c>
      <c r="BI90" s="230">
        <f>IF(N90="nulová",J90,0)</f>
        <v>0</v>
      </c>
      <c r="BJ90" s="22" t="s">
        <v>84</v>
      </c>
      <c r="BK90" s="230">
        <f>ROUND(I90*H90,2)</f>
        <v>0</v>
      </c>
      <c r="BL90" s="22" t="s">
        <v>500</v>
      </c>
      <c r="BM90" s="22" t="s">
        <v>517</v>
      </c>
    </row>
    <row r="91" s="1" customFormat="1">
      <c r="B91" s="44"/>
      <c r="C91" s="72"/>
      <c r="D91" s="231" t="s">
        <v>518</v>
      </c>
      <c r="E91" s="72"/>
      <c r="F91" s="232" t="s">
        <v>519</v>
      </c>
      <c r="G91" s="72"/>
      <c r="H91" s="72"/>
      <c r="I91" s="189"/>
      <c r="J91" s="72"/>
      <c r="K91" s="72"/>
      <c r="L91" s="70"/>
      <c r="M91" s="233"/>
      <c r="N91" s="45"/>
      <c r="O91" s="45"/>
      <c r="P91" s="45"/>
      <c r="Q91" s="45"/>
      <c r="R91" s="45"/>
      <c r="S91" s="45"/>
      <c r="T91" s="93"/>
      <c r="AT91" s="22" t="s">
        <v>518</v>
      </c>
      <c r="AU91" s="22" t="s">
        <v>84</v>
      </c>
    </row>
    <row r="92" s="1" customFormat="1" ht="16.5" customHeight="1">
      <c r="B92" s="44"/>
      <c r="C92" s="219" t="s">
        <v>169</v>
      </c>
      <c r="D92" s="219" t="s">
        <v>131</v>
      </c>
      <c r="E92" s="220" t="s">
        <v>520</v>
      </c>
      <c r="F92" s="221" t="s">
        <v>521</v>
      </c>
      <c r="G92" s="222" t="s">
        <v>504</v>
      </c>
      <c r="H92" s="223">
        <v>1</v>
      </c>
      <c r="I92" s="224"/>
      <c r="J92" s="225">
        <f>ROUND(I92*H92,2)</f>
        <v>0</v>
      </c>
      <c r="K92" s="221" t="s">
        <v>33</v>
      </c>
      <c r="L92" s="70"/>
      <c r="M92" s="226" t="s">
        <v>33</v>
      </c>
      <c r="N92" s="269" t="s">
        <v>47</v>
      </c>
      <c r="O92" s="267"/>
      <c r="P92" s="270">
        <f>O92*H92</f>
        <v>0</v>
      </c>
      <c r="Q92" s="270">
        <v>0</v>
      </c>
      <c r="R92" s="270">
        <f>Q92*H92</f>
        <v>0</v>
      </c>
      <c r="S92" s="270">
        <v>0</v>
      </c>
      <c r="T92" s="271">
        <f>S92*H92</f>
        <v>0</v>
      </c>
      <c r="AR92" s="22" t="s">
        <v>522</v>
      </c>
      <c r="AT92" s="22" t="s">
        <v>131</v>
      </c>
      <c r="AU92" s="22" t="s">
        <v>84</v>
      </c>
      <c r="AY92" s="22" t="s">
        <v>128</v>
      </c>
      <c r="BE92" s="230">
        <f>IF(N92="základní",J92,0)</f>
        <v>0</v>
      </c>
      <c r="BF92" s="230">
        <f>IF(N92="snížená",J92,0)</f>
        <v>0</v>
      </c>
      <c r="BG92" s="230">
        <f>IF(N92="zákl. přenesená",J92,0)</f>
        <v>0</v>
      </c>
      <c r="BH92" s="230">
        <f>IF(N92="sníž. přenesená",J92,0)</f>
        <v>0</v>
      </c>
      <c r="BI92" s="230">
        <f>IF(N92="nulová",J92,0)</f>
        <v>0</v>
      </c>
      <c r="BJ92" s="22" t="s">
        <v>84</v>
      </c>
      <c r="BK92" s="230">
        <f>ROUND(I92*H92,2)</f>
        <v>0</v>
      </c>
      <c r="BL92" s="22" t="s">
        <v>522</v>
      </c>
      <c r="BM92" s="22" t="s">
        <v>523</v>
      </c>
    </row>
    <row r="93" s="1" customFormat="1" ht="6.96" customHeight="1">
      <c r="B93" s="65"/>
      <c r="C93" s="66"/>
      <c r="D93" s="66"/>
      <c r="E93" s="66"/>
      <c r="F93" s="66"/>
      <c r="G93" s="66"/>
      <c r="H93" s="66"/>
      <c r="I93" s="164"/>
      <c r="J93" s="66"/>
      <c r="K93" s="66"/>
      <c r="L93" s="70"/>
    </row>
  </sheetData>
  <sheetProtection sheet="1" autoFilter="0" formatColumns="0" formatRows="0" objects="1" scenarios="1" spinCount="100000" saltValue="NvXhpRpnByVGnFagrNrBFvlUXrfRj3kpQZCHBl4zzRyPQeApbo68cfwmUYBqFuTw7h4HZ1mLQxTkHeIhw7etSA==" hashValue="3+tpHWdf71Nrv5VG2t9+KI+yGbLH+nFbh8ak9vRUEXViHFro3P6Zt4C1i+UqcU6fM7JhjZh4c9vRsWfJ89ZNwQ==" algorithmName="SHA-512" password="CC35"/>
  <autoFilter ref="C80:K92"/>
  <mergeCells count="10">
    <mergeCell ref="E7:H7"/>
    <mergeCell ref="E9:H9"/>
    <mergeCell ref="E24:H24"/>
    <mergeCell ref="E45:H45"/>
    <mergeCell ref="E47:H47"/>
    <mergeCell ref="J51:J52"/>
    <mergeCell ref="E71:H71"/>
    <mergeCell ref="E73:H73"/>
    <mergeCell ref="G1:H1"/>
    <mergeCell ref="L2:V2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72" customWidth="1"/>
    <col min="2" max="2" width="1.664063" style="272" customWidth="1"/>
    <col min="3" max="4" width="5" style="272" customWidth="1"/>
    <col min="5" max="5" width="11.67" style="272" customWidth="1"/>
    <col min="6" max="6" width="9.17" style="272" customWidth="1"/>
    <col min="7" max="7" width="5" style="272" customWidth="1"/>
    <col min="8" max="8" width="77.83" style="272" customWidth="1"/>
    <col min="9" max="10" width="20" style="272" customWidth="1"/>
    <col min="11" max="11" width="1.664063" style="272" customWidth="1"/>
  </cols>
  <sheetData>
    <row r="1" ht="37.5" customHeight="1"/>
    <row r="2" ht="7.5" customHeight="1">
      <c r="B2" s="273"/>
      <c r="C2" s="274"/>
      <c r="D2" s="274"/>
      <c r="E2" s="274"/>
      <c r="F2" s="274"/>
      <c r="G2" s="274"/>
      <c r="H2" s="274"/>
      <c r="I2" s="274"/>
      <c r="J2" s="274"/>
      <c r="K2" s="275"/>
    </row>
    <row r="3" s="13" customFormat="1" ht="45" customHeight="1">
      <c r="B3" s="276"/>
      <c r="C3" s="277" t="s">
        <v>524</v>
      </c>
      <c r="D3" s="277"/>
      <c r="E3" s="277"/>
      <c r="F3" s="277"/>
      <c r="G3" s="277"/>
      <c r="H3" s="277"/>
      <c r="I3" s="277"/>
      <c r="J3" s="277"/>
      <c r="K3" s="278"/>
    </row>
    <row r="4" ht="25.5" customHeight="1">
      <c r="B4" s="279"/>
      <c r="C4" s="280" t="s">
        <v>525</v>
      </c>
      <c r="D4" s="280"/>
      <c r="E4" s="280"/>
      <c r="F4" s="280"/>
      <c r="G4" s="280"/>
      <c r="H4" s="280"/>
      <c r="I4" s="280"/>
      <c r="J4" s="280"/>
      <c r="K4" s="281"/>
    </row>
    <row r="5" ht="5.25" customHeight="1">
      <c r="B5" s="279"/>
      <c r="C5" s="282"/>
      <c r="D5" s="282"/>
      <c r="E5" s="282"/>
      <c r="F5" s="282"/>
      <c r="G5" s="282"/>
      <c r="H5" s="282"/>
      <c r="I5" s="282"/>
      <c r="J5" s="282"/>
      <c r="K5" s="281"/>
    </row>
    <row r="6" ht="15" customHeight="1">
      <c r="B6" s="279"/>
      <c r="C6" s="283" t="s">
        <v>526</v>
      </c>
      <c r="D6" s="283"/>
      <c r="E6" s="283"/>
      <c r="F6" s="283"/>
      <c r="G6" s="283"/>
      <c r="H6" s="283"/>
      <c r="I6" s="283"/>
      <c r="J6" s="283"/>
      <c r="K6" s="281"/>
    </row>
    <row r="7" ht="15" customHeight="1">
      <c r="B7" s="284"/>
      <c r="C7" s="283" t="s">
        <v>527</v>
      </c>
      <c r="D7" s="283"/>
      <c r="E7" s="283"/>
      <c r="F7" s="283"/>
      <c r="G7" s="283"/>
      <c r="H7" s="283"/>
      <c r="I7" s="283"/>
      <c r="J7" s="283"/>
      <c r="K7" s="281"/>
    </row>
    <row r="8" ht="12.75" customHeight="1">
      <c r="B8" s="284"/>
      <c r="C8" s="283"/>
      <c r="D8" s="283"/>
      <c r="E8" s="283"/>
      <c r="F8" s="283"/>
      <c r="G8" s="283"/>
      <c r="H8" s="283"/>
      <c r="I8" s="283"/>
      <c r="J8" s="283"/>
      <c r="K8" s="281"/>
    </row>
    <row r="9" ht="15" customHeight="1">
      <c r="B9" s="284"/>
      <c r="C9" s="283" t="s">
        <v>528</v>
      </c>
      <c r="D9" s="283"/>
      <c r="E9" s="283"/>
      <c r="F9" s="283"/>
      <c r="G9" s="283"/>
      <c r="H9" s="283"/>
      <c r="I9" s="283"/>
      <c r="J9" s="283"/>
      <c r="K9" s="281"/>
    </row>
    <row r="10" ht="15" customHeight="1">
      <c r="B10" s="284"/>
      <c r="C10" s="283"/>
      <c r="D10" s="283" t="s">
        <v>529</v>
      </c>
      <c r="E10" s="283"/>
      <c r="F10" s="283"/>
      <c r="G10" s="283"/>
      <c r="H10" s="283"/>
      <c r="I10" s="283"/>
      <c r="J10" s="283"/>
      <c r="K10" s="281"/>
    </row>
    <row r="11" ht="15" customHeight="1">
      <c r="B11" s="284"/>
      <c r="C11" s="285"/>
      <c r="D11" s="283" t="s">
        <v>530</v>
      </c>
      <c r="E11" s="283"/>
      <c r="F11" s="283"/>
      <c r="G11" s="283"/>
      <c r="H11" s="283"/>
      <c r="I11" s="283"/>
      <c r="J11" s="283"/>
      <c r="K11" s="281"/>
    </row>
    <row r="12" ht="12.75" customHeight="1">
      <c r="B12" s="284"/>
      <c r="C12" s="285"/>
      <c r="D12" s="285"/>
      <c r="E12" s="285"/>
      <c r="F12" s="285"/>
      <c r="G12" s="285"/>
      <c r="H12" s="285"/>
      <c r="I12" s="285"/>
      <c r="J12" s="285"/>
      <c r="K12" s="281"/>
    </row>
    <row r="13" ht="15" customHeight="1">
      <c r="B13" s="284"/>
      <c r="C13" s="285"/>
      <c r="D13" s="283" t="s">
        <v>531</v>
      </c>
      <c r="E13" s="283"/>
      <c r="F13" s="283"/>
      <c r="G13" s="283"/>
      <c r="H13" s="283"/>
      <c r="I13" s="283"/>
      <c r="J13" s="283"/>
      <c r="K13" s="281"/>
    </row>
    <row r="14" ht="15" customHeight="1">
      <c r="B14" s="284"/>
      <c r="C14" s="285"/>
      <c r="D14" s="283" t="s">
        <v>532</v>
      </c>
      <c r="E14" s="283"/>
      <c r="F14" s="283"/>
      <c r="G14" s="283"/>
      <c r="H14" s="283"/>
      <c r="I14" s="283"/>
      <c r="J14" s="283"/>
      <c r="K14" s="281"/>
    </row>
    <row r="15" ht="15" customHeight="1">
      <c r="B15" s="284"/>
      <c r="C15" s="285"/>
      <c r="D15" s="283" t="s">
        <v>533</v>
      </c>
      <c r="E15" s="283"/>
      <c r="F15" s="283"/>
      <c r="G15" s="283"/>
      <c r="H15" s="283"/>
      <c r="I15" s="283"/>
      <c r="J15" s="283"/>
      <c r="K15" s="281"/>
    </row>
    <row r="16" ht="15" customHeight="1">
      <c r="B16" s="284"/>
      <c r="C16" s="285"/>
      <c r="D16" s="285"/>
      <c r="E16" s="286" t="s">
        <v>83</v>
      </c>
      <c r="F16" s="283" t="s">
        <v>534</v>
      </c>
      <c r="G16" s="283"/>
      <c r="H16" s="283"/>
      <c r="I16" s="283"/>
      <c r="J16" s="283"/>
      <c r="K16" s="281"/>
    </row>
    <row r="17" ht="15" customHeight="1">
      <c r="B17" s="284"/>
      <c r="C17" s="285"/>
      <c r="D17" s="285"/>
      <c r="E17" s="286" t="s">
        <v>535</v>
      </c>
      <c r="F17" s="283" t="s">
        <v>536</v>
      </c>
      <c r="G17" s="283"/>
      <c r="H17" s="283"/>
      <c r="I17" s="283"/>
      <c r="J17" s="283"/>
      <c r="K17" s="281"/>
    </row>
    <row r="18" ht="15" customHeight="1">
      <c r="B18" s="284"/>
      <c r="C18" s="285"/>
      <c r="D18" s="285"/>
      <c r="E18" s="286" t="s">
        <v>537</v>
      </c>
      <c r="F18" s="283" t="s">
        <v>538</v>
      </c>
      <c r="G18" s="283"/>
      <c r="H18" s="283"/>
      <c r="I18" s="283"/>
      <c r="J18" s="283"/>
      <c r="K18" s="281"/>
    </row>
    <row r="19" ht="15" customHeight="1">
      <c r="B19" s="284"/>
      <c r="C19" s="285"/>
      <c r="D19" s="285"/>
      <c r="E19" s="286" t="s">
        <v>539</v>
      </c>
      <c r="F19" s="283" t="s">
        <v>540</v>
      </c>
      <c r="G19" s="283"/>
      <c r="H19" s="283"/>
      <c r="I19" s="283"/>
      <c r="J19" s="283"/>
      <c r="K19" s="281"/>
    </row>
    <row r="20" ht="15" customHeight="1">
      <c r="B20" s="284"/>
      <c r="C20" s="285"/>
      <c r="D20" s="285"/>
      <c r="E20" s="286" t="s">
        <v>513</v>
      </c>
      <c r="F20" s="283" t="s">
        <v>514</v>
      </c>
      <c r="G20" s="283"/>
      <c r="H20" s="283"/>
      <c r="I20" s="283"/>
      <c r="J20" s="283"/>
      <c r="K20" s="281"/>
    </row>
    <row r="21" ht="15" customHeight="1">
      <c r="B21" s="284"/>
      <c r="C21" s="285"/>
      <c r="D21" s="285"/>
      <c r="E21" s="286" t="s">
        <v>541</v>
      </c>
      <c r="F21" s="283" t="s">
        <v>542</v>
      </c>
      <c r="G21" s="283"/>
      <c r="H21" s="283"/>
      <c r="I21" s="283"/>
      <c r="J21" s="283"/>
      <c r="K21" s="281"/>
    </row>
    <row r="22" ht="12.75" customHeight="1">
      <c r="B22" s="284"/>
      <c r="C22" s="285"/>
      <c r="D22" s="285"/>
      <c r="E22" s="285"/>
      <c r="F22" s="285"/>
      <c r="G22" s="285"/>
      <c r="H22" s="285"/>
      <c r="I22" s="285"/>
      <c r="J22" s="285"/>
      <c r="K22" s="281"/>
    </row>
    <row r="23" ht="15" customHeight="1">
      <c r="B23" s="284"/>
      <c r="C23" s="283" t="s">
        <v>543</v>
      </c>
      <c r="D23" s="283"/>
      <c r="E23" s="283"/>
      <c r="F23" s="283"/>
      <c r="G23" s="283"/>
      <c r="H23" s="283"/>
      <c r="I23" s="283"/>
      <c r="J23" s="283"/>
      <c r="K23" s="281"/>
    </row>
    <row r="24" ht="15" customHeight="1">
      <c r="B24" s="284"/>
      <c r="C24" s="283" t="s">
        <v>544</v>
      </c>
      <c r="D24" s="283"/>
      <c r="E24" s="283"/>
      <c r="F24" s="283"/>
      <c r="G24" s="283"/>
      <c r="H24" s="283"/>
      <c r="I24" s="283"/>
      <c r="J24" s="283"/>
      <c r="K24" s="281"/>
    </row>
    <row r="25" ht="15" customHeight="1">
      <c r="B25" s="284"/>
      <c r="C25" s="283"/>
      <c r="D25" s="283" t="s">
        <v>545</v>
      </c>
      <c r="E25" s="283"/>
      <c r="F25" s="283"/>
      <c r="G25" s="283"/>
      <c r="H25" s="283"/>
      <c r="I25" s="283"/>
      <c r="J25" s="283"/>
      <c r="K25" s="281"/>
    </row>
    <row r="26" ht="15" customHeight="1">
      <c r="B26" s="284"/>
      <c r="C26" s="285"/>
      <c r="D26" s="283" t="s">
        <v>546</v>
      </c>
      <c r="E26" s="283"/>
      <c r="F26" s="283"/>
      <c r="G26" s="283"/>
      <c r="H26" s="283"/>
      <c r="I26" s="283"/>
      <c r="J26" s="283"/>
      <c r="K26" s="281"/>
    </row>
    <row r="27" ht="12.75" customHeight="1">
      <c r="B27" s="284"/>
      <c r="C27" s="285"/>
      <c r="D27" s="285"/>
      <c r="E27" s="285"/>
      <c r="F27" s="285"/>
      <c r="G27" s="285"/>
      <c r="H27" s="285"/>
      <c r="I27" s="285"/>
      <c r="J27" s="285"/>
      <c r="K27" s="281"/>
    </row>
    <row r="28" ht="15" customHeight="1">
      <c r="B28" s="284"/>
      <c r="C28" s="285"/>
      <c r="D28" s="283" t="s">
        <v>547</v>
      </c>
      <c r="E28" s="283"/>
      <c r="F28" s="283"/>
      <c r="G28" s="283"/>
      <c r="H28" s="283"/>
      <c r="I28" s="283"/>
      <c r="J28" s="283"/>
      <c r="K28" s="281"/>
    </row>
    <row r="29" ht="15" customHeight="1">
      <c r="B29" s="284"/>
      <c r="C29" s="285"/>
      <c r="D29" s="283" t="s">
        <v>548</v>
      </c>
      <c r="E29" s="283"/>
      <c r="F29" s="283"/>
      <c r="G29" s="283"/>
      <c r="H29" s="283"/>
      <c r="I29" s="283"/>
      <c r="J29" s="283"/>
      <c r="K29" s="281"/>
    </row>
    <row r="30" ht="12.75" customHeight="1">
      <c r="B30" s="284"/>
      <c r="C30" s="285"/>
      <c r="D30" s="285"/>
      <c r="E30" s="285"/>
      <c r="F30" s="285"/>
      <c r="G30" s="285"/>
      <c r="H30" s="285"/>
      <c r="I30" s="285"/>
      <c r="J30" s="285"/>
      <c r="K30" s="281"/>
    </row>
    <row r="31" ht="15" customHeight="1">
      <c r="B31" s="284"/>
      <c r="C31" s="285"/>
      <c r="D31" s="283" t="s">
        <v>549</v>
      </c>
      <c r="E31" s="283"/>
      <c r="F31" s="283"/>
      <c r="G31" s="283"/>
      <c r="H31" s="283"/>
      <c r="I31" s="283"/>
      <c r="J31" s="283"/>
      <c r="K31" s="281"/>
    </row>
    <row r="32" ht="15" customHeight="1">
      <c r="B32" s="284"/>
      <c r="C32" s="285"/>
      <c r="D32" s="283" t="s">
        <v>550</v>
      </c>
      <c r="E32" s="283"/>
      <c r="F32" s="283"/>
      <c r="G32" s="283"/>
      <c r="H32" s="283"/>
      <c r="I32" s="283"/>
      <c r="J32" s="283"/>
      <c r="K32" s="281"/>
    </row>
    <row r="33" ht="15" customHeight="1">
      <c r="B33" s="284"/>
      <c r="C33" s="285"/>
      <c r="D33" s="283" t="s">
        <v>551</v>
      </c>
      <c r="E33" s="283"/>
      <c r="F33" s="283"/>
      <c r="G33" s="283"/>
      <c r="H33" s="283"/>
      <c r="I33" s="283"/>
      <c r="J33" s="283"/>
      <c r="K33" s="281"/>
    </row>
    <row r="34" ht="15" customHeight="1">
      <c r="B34" s="284"/>
      <c r="C34" s="285"/>
      <c r="D34" s="283"/>
      <c r="E34" s="287" t="s">
        <v>113</v>
      </c>
      <c r="F34" s="283"/>
      <c r="G34" s="283" t="s">
        <v>552</v>
      </c>
      <c r="H34" s="283"/>
      <c r="I34" s="283"/>
      <c r="J34" s="283"/>
      <c r="K34" s="281"/>
    </row>
    <row r="35" ht="30.75" customHeight="1">
      <c r="B35" s="284"/>
      <c r="C35" s="285"/>
      <c r="D35" s="283"/>
      <c r="E35" s="287" t="s">
        <v>553</v>
      </c>
      <c r="F35" s="283"/>
      <c r="G35" s="283" t="s">
        <v>554</v>
      </c>
      <c r="H35" s="283"/>
      <c r="I35" s="283"/>
      <c r="J35" s="283"/>
      <c r="K35" s="281"/>
    </row>
    <row r="36" ht="15" customHeight="1">
      <c r="B36" s="284"/>
      <c r="C36" s="285"/>
      <c r="D36" s="283"/>
      <c r="E36" s="287" t="s">
        <v>57</v>
      </c>
      <c r="F36" s="283"/>
      <c r="G36" s="283" t="s">
        <v>555</v>
      </c>
      <c r="H36" s="283"/>
      <c r="I36" s="283"/>
      <c r="J36" s="283"/>
      <c r="K36" s="281"/>
    </row>
    <row r="37" ht="15" customHeight="1">
      <c r="B37" s="284"/>
      <c r="C37" s="285"/>
      <c r="D37" s="283"/>
      <c r="E37" s="287" t="s">
        <v>114</v>
      </c>
      <c r="F37" s="283"/>
      <c r="G37" s="283" t="s">
        <v>556</v>
      </c>
      <c r="H37" s="283"/>
      <c r="I37" s="283"/>
      <c r="J37" s="283"/>
      <c r="K37" s="281"/>
    </row>
    <row r="38" ht="15" customHeight="1">
      <c r="B38" s="284"/>
      <c r="C38" s="285"/>
      <c r="D38" s="283"/>
      <c r="E38" s="287" t="s">
        <v>115</v>
      </c>
      <c r="F38" s="283"/>
      <c r="G38" s="283" t="s">
        <v>557</v>
      </c>
      <c r="H38" s="283"/>
      <c r="I38" s="283"/>
      <c r="J38" s="283"/>
      <c r="K38" s="281"/>
    </row>
    <row r="39" ht="15" customHeight="1">
      <c r="B39" s="284"/>
      <c r="C39" s="285"/>
      <c r="D39" s="283"/>
      <c r="E39" s="287" t="s">
        <v>116</v>
      </c>
      <c r="F39" s="283"/>
      <c r="G39" s="283" t="s">
        <v>558</v>
      </c>
      <c r="H39" s="283"/>
      <c r="I39" s="283"/>
      <c r="J39" s="283"/>
      <c r="K39" s="281"/>
    </row>
    <row r="40" ht="15" customHeight="1">
      <c r="B40" s="284"/>
      <c r="C40" s="285"/>
      <c r="D40" s="283"/>
      <c r="E40" s="287" t="s">
        <v>559</v>
      </c>
      <c r="F40" s="283"/>
      <c r="G40" s="283" t="s">
        <v>560</v>
      </c>
      <c r="H40" s="283"/>
      <c r="I40" s="283"/>
      <c r="J40" s="283"/>
      <c r="K40" s="281"/>
    </row>
    <row r="41" ht="15" customHeight="1">
      <c r="B41" s="284"/>
      <c r="C41" s="285"/>
      <c r="D41" s="283"/>
      <c r="E41" s="287"/>
      <c r="F41" s="283"/>
      <c r="G41" s="283" t="s">
        <v>561</v>
      </c>
      <c r="H41" s="283"/>
      <c r="I41" s="283"/>
      <c r="J41" s="283"/>
      <c r="K41" s="281"/>
    </row>
    <row r="42" ht="15" customHeight="1">
      <c r="B42" s="284"/>
      <c r="C42" s="285"/>
      <c r="D42" s="283"/>
      <c r="E42" s="287" t="s">
        <v>562</v>
      </c>
      <c r="F42" s="283"/>
      <c r="G42" s="283" t="s">
        <v>563</v>
      </c>
      <c r="H42" s="283"/>
      <c r="I42" s="283"/>
      <c r="J42" s="283"/>
      <c r="K42" s="281"/>
    </row>
    <row r="43" ht="15" customHeight="1">
      <c r="B43" s="284"/>
      <c r="C43" s="285"/>
      <c r="D43" s="283"/>
      <c r="E43" s="287" t="s">
        <v>118</v>
      </c>
      <c r="F43" s="283"/>
      <c r="G43" s="283" t="s">
        <v>564</v>
      </c>
      <c r="H43" s="283"/>
      <c r="I43" s="283"/>
      <c r="J43" s="283"/>
      <c r="K43" s="281"/>
    </row>
    <row r="44" ht="12.75" customHeight="1">
      <c r="B44" s="284"/>
      <c r="C44" s="285"/>
      <c r="D44" s="283"/>
      <c r="E44" s="283"/>
      <c r="F44" s="283"/>
      <c r="G44" s="283"/>
      <c r="H44" s="283"/>
      <c r="I44" s="283"/>
      <c r="J44" s="283"/>
      <c r="K44" s="281"/>
    </row>
    <row r="45" ht="15" customHeight="1">
      <c r="B45" s="284"/>
      <c r="C45" s="285"/>
      <c r="D45" s="283" t="s">
        <v>565</v>
      </c>
      <c r="E45" s="283"/>
      <c r="F45" s="283"/>
      <c r="G45" s="283"/>
      <c r="H45" s="283"/>
      <c r="I45" s="283"/>
      <c r="J45" s="283"/>
      <c r="K45" s="281"/>
    </row>
    <row r="46" ht="15" customHeight="1">
      <c r="B46" s="284"/>
      <c r="C46" s="285"/>
      <c r="D46" s="285"/>
      <c r="E46" s="283" t="s">
        <v>566</v>
      </c>
      <c r="F46" s="283"/>
      <c r="G46" s="283"/>
      <c r="H46" s="283"/>
      <c r="I46" s="283"/>
      <c r="J46" s="283"/>
      <c r="K46" s="281"/>
    </row>
    <row r="47" ht="15" customHeight="1">
      <c r="B47" s="284"/>
      <c r="C47" s="285"/>
      <c r="D47" s="285"/>
      <c r="E47" s="283" t="s">
        <v>567</v>
      </c>
      <c r="F47" s="283"/>
      <c r="G47" s="283"/>
      <c r="H47" s="283"/>
      <c r="I47" s="283"/>
      <c r="J47" s="283"/>
      <c r="K47" s="281"/>
    </row>
    <row r="48" ht="15" customHeight="1">
      <c r="B48" s="284"/>
      <c r="C48" s="285"/>
      <c r="D48" s="285"/>
      <c r="E48" s="283" t="s">
        <v>568</v>
      </c>
      <c r="F48" s="283"/>
      <c r="G48" s="283"/>
      <c r="H48" s="283"/>
      <c r="I48" s="283"/>
      <c r="J48" s="283"/>
      <c r="K48" s="281"/>
    </row>
    <row r="49" ht="15" customHeight="1">
      <c r="B49" s="284"/>
      <c r="C49" s="285"/>
      <c r="D49" s="283" t="s">
        <v>569</v>
      </c>
      <c r="E49" s="283"/>
      <c r="F49" s="283"/>
      <c r="G49" s="283"/>
      <c r="H49" s="283"/>
      <c r="I49" s="283"/>
      <c r="J49" s="283"/>
      <c r="K49" s="281"/>
    </row>
    <row r="50" ht="25.5" customHeight="1">
      <c r="B50" s="279"/>
      <c r="C50" s="280" t="s">
        <v>570</v>
      </c>
      <c r="D50" s="280"/>
      <c r="E50" s="280"/>
      <c r="F50" s="280"/>
      <c r="G50" s="280"/>
      <c r="H50" s="280"/>
      <c r="I50" s="280"/>
      <c r="J50" s="280"/>
      <c r="K50" s="281"/>
    </row>
    <row r="51" ht="5.25" customHeight="1">
      <c r="B51" s="279"/>
      <c r="C51" s="282"/>
      <c r="D51" s="282"/>
      <c r="E51" s="282"/>
      <c r="F51" s="282"/>
      <c r="G51" s="282"/>
      <c r="H51" s="282"/>
      <c r="I51" s="282"/>
      <c r="J51" s="282"/>
      <c r="K51" s="281"/>
    </row>
    <row r="52" ht="15" customHeight="1">
      <c r="B52" s="279"/>
      <c r="C52" s="283" t="s">
        <v>571</v>
      </c>
      <c r="D52" s="283"/>
      <c r="E52" s="283"/>
      <c r="F52" s="283"/>
      <c r="G52" s="283"/>
      <c r="H52" s="283"/>
      <c r="I52" s="283"/>
      <c r="J52" s="283"/>
      <c r="K52" s="281"/>
    </row>
    <row r="53" ht="15" customHeight="1">
      <c r="B53" s="279"/>
      <c r="C53" s="283" t="s">
        <v>572</v>
      </c>
      <c r="D53" s="283"/>
      <c r="E53" s="283"/>
      <c r="F53" s="283"/>
      <c r="G53" s="283"/>
      <c r="H53" s="283"/>
      <c r="I53" s="283"/>
      <c r="J53" s="283"/>
      <c r="K53" s="281"/>
    </row>
    <row r="54" ht="12.75" customHeight="1">
      <c r="B54" s="279"/>
      <c r="C54" s="283"/>
      <c r="D54" s="283"/>
      <c r="E54" s="283"/>
      <c r="F54" s="283"/>
      <c r="G54" s="283"/>
      <c r="H54" s="283"/>
      <c r="I54" s="283"/>
      <c r="J54" s="283"/>
      <c r="K54" s="281"/>
    </row>
    <row r="55" ht="15" customHeight="1">
      <c r="B55" s="279"/>
      <c r="C55" s="283" t="s">
        <v>573</v>
      </c>
      <c r="D55" s="283"/>
      <c r="E55" s="283"/>
      <c r="F55" s="283"/>
      <c r="G55" s="283"/>
      <c r="H55" s="283"/>
      <c r="I55" s="283"/>
      <c r="J55" s="283"/>
      <c r="K55" s="281"/>
    </row>
    <row r="56" ht="15" customHeight="1">
      <c r="B56" s="279"/>
      <c r="C56" s="285"/>
      <c r="D56" s="283" t="s">
        <v>574</v>
      </c>
      <c r="E56" s="283"/>
      <c r="F56" s="283"/>
      <c r="G56" s="283"/>
      <c r="H56" s="283"/>
      <c r="I56" s="283"/>
      <c r="J56" s="283"/>
      <c r="K56" s="281"/>
    </row>
    <row r="57" ht="15" customHeight="1">
      <c r="B57" s="279"/>
      <c r="C57" s="285"/>
      <c r="D57" s="283" t="s">
        <v>575</v>
      </c>
      <c r="E57" s="283"/>
      <c r="F57" s="283"/>
      <c r="G57" s="283"/>
      <c r="H57" s="283"/>
      <c r="I57" s="283"/>
      <c r="J57" s="283"/>
      <c r="K57" s="281"/>
    </row>
    <row r="58" ht="15" customHeight="1">
      <c r="B58" s="279"/>
      <c r="C58" s="285"/>
      <c r="D58" s="283" t="s">
        <v>576</v>
      </c>
      <c r="E58" s="283"/>
      <c r="F58" s="283"/>
      <c r="G58" s="283"/>
      <c r="H58" s="283"/>
      <c r="I58" s="283"/>
      <c r="J58" s="283"/>
      <c r="K58" s="281"/>
    </row>
    <row r="59" ht="15" customHeight="1">
      <c r="B59" s="279"/>
      <c r="C59" s="285"/>
      <c r="D59" s="283" t="s">
        <v>577</v>
      </c>
      <c r="E59" s="283"/>
      <c r="F59" s="283"/>
      <c r="G59" s="283"/>
      <c r="H59" s="283"/>
      <c r="I59" s="283"/>
      <c r="J59" s="283"/>
      <c r="K59" s="281"/>
    </row>
    <row r="60" ht="15" customHeight="1">
      <c r="B60" s="279"/>
      <c r="C60" s="285"/>
      <c r="D60" s="288" t="s">
        <v>578</v>
      </c>
      <c r="E60" s="288"/>
      <c r="F60" s="288"/>
      <c r="G60" s="288"/>
      <c r="H60" s="288"/>
      <c r="I60" s="288"/>
      <c r="J60" s="288"/>
      <c r="K60" s="281"/>
    </row>
    <row r="61" ht="15" customHeight="1">
      <c r="B61" s="279"/>
      <c r="C61" s="285"/>
      <c r="D61" s="283" t="s">
        <v>579</v>
      </c>
      <c r="E61" s="283"/>
      <c r="F61" s="283"/>
      <c r="G61" s="283"/>
      <c r="H61" s="283"/>
      <c r="I61" s="283"/>
      <c r="J61" s="283"/>
      <c r="K61" s="281"/>
    </row>
    <row r="62" ht="12.75" customHeight="1">
      <c r="B62" s="279"/>
      <c r="C62" s="285"/>
      <c r="D62" s="285"/>
      <c r="E62" s="289"/>
      <c r="F62" s="285"/>
      <c r="G62" s="285"/>
      <c r="H62" s="285"/>
      <c r="I62" s="285"/>
      <c r="J62" s="285"/>
      <c r="K62" s="281"/>
    </row>
    <row r="63" ht="15" customHeight="1">
      <c r="B63" s="279"/>
      <c r="C63" s="285"/>
      <c r="D63" s="283" t="s">
        <v>580</v>
      </c>
      <c r="E63" s="283"/>
      <c r="F63" s="283"/>
      <c r="G63" s="283"/>
      <c r="H63" s="283"/>
      <c r="I63" s="283"/>
      <c r="J63" s="283"/>
      <c r="K63" s="281"/>
    </row>
    <row r="64" ht="15" customHeight="1">
      <c r="B64" s="279"/>
      <c r="C64" s="285"/>
      <c r="D64" s="288" t="s">
        <v>581</v>
      </c>
      <c r="E64" s="288"/>
      <c r="F64" s="288"/>
      <c r="G64" s="288"/>
      <c r="H64" s="288"/>
      <c r="I64" s="288"/>
      <c r="J64" s="288"/>
      <c r="K64" s="281"/>
    </row>
    <row r="65" ht="15" customHeight="1">
      <c r="B65" s="279"/>
      <c r="C65" s="285"/>
      <c r="D65" s="283" t="s">
        <v>582</v>
      </c>
      <c r="E65" s="283"/>
      <c r="F65" s="283"/>
      <c r="G65" s="283"/>
      <c r="H65" s="283"/>
      <c r="I65" s="283"/>
      <c r="J65" s="283"/>
      <c r="K65" s="281"/>
    </row>
    <row r="66" ht="15" customHeight="1">
      <c r="B66" s="279"/>
      <c r="C66" s="285"/>
      <c r="D66" s="283" t="s">
        <v>583</v>
      </c>
      <c r="E66" s="283"/>
      <c r="F66" s="283"/>
      <c r="G66" s="283"/>
      <c r="H66" s="283"/>
      <c r="I66" s="283"/>
      <c r="J66" s="283"/>
      <c r="K66" s="281"/>
    </row>
    <row r="67" ht="15" customHeight="1">
      <c r="B67" s="279"/>
      <c r="C67" s="285"/>
      <c r="D67" s="283" t="s">
        <v>584</v>
      </c>
      <c r="E67" s="283"/>
      <c r="F67" s="283"/>
      <c r="G67" s="283"/>
      <c r="H67" s="283"/>
      <c r="I67" s="283"/>
      <c r="J67" s="283"/>
      <c r="K67" s="281"/>
    </row>
    <row r="68" ht="15" customHeight="1">
      <c r="B68" s="279"/>
      <c r="C68" s="285"/>
      <c r="D68" s="283" t="s">
        <v>585</v>
      </c>
      <c r="E68" s="283"/>
      <c r="F68" s="283"/>
      <c r="G68" s="283"/>
      <c r="H68" s="283"/>
      <c r="I68" s="283"/>
      <c r="J68" s="283"/>
      <c r="K68" s="281"/>
    </row>
    <row r="69" ht="12.75" customHeight="1">
      <c r="B69" s="290"/>
      <c r="C69" s="291"/>
      <c r="D69" s="291"/>
      <c r="E69" s="291"/>
      <c r="F69" s="291"/>
      <c r="G69" s="291"/>
      <c r="H69" s="291"/>
      <c r="I69" s="291"/>
      <c r="J69" s="291"/>
      <c r="K69" s="292"/>
    </row>
    <row r="70" ht="18.75" customHeight="1">
      <c r="B70" s="293"/>
      <c r="C70" s="293"/>
      <c r="D70" s="293"/>
      <c r="E70" s="293"/>
      <c r="F70" s="293"/>
      <c r="G70" s="293"/>
      <c r="H70" s="293"/>
      <c r="I70" s="293"/>
      <c r="J70" s="293"/>
      <c r="K70" s="294"/>
    </row>
    <row r="71" ht="18.75" customHeight="1">
      <c r="B71" s="294"/>
      <c r="C71" s="294"/>
      <c r="D71" s="294"/>
      <c r="E71" s="294"/>
      <c r="F71" s="294"/>
      <c r="G71" s="294"/>
      <c r="H71" s="294"/>
      <c r="I71" s="294"/>
      <c r="J71" s="294"/>
      <c r="K71" s="294"/>
    </row>
    <row r="72" ht="7.5" customHeight="1">
      <c r="B72" s="295"/>
      <c r="C72" s="296"/>
      <c r="D72" s="296"/>
      <c r="E72" s="296"/>
      <c r="F72" s="296"/>
      <c r="G72" s="296"/>
      <c r="H72" s="296"/>
      <c r="I72" s="296"/>
      <c r="J72" s="296"/>
      <c r="K72" s="297"/>
    </row>
    <row r="73" ht="45" customHeight="1">
      <c r="B73" s="298"/>
      <c r="C73" s="299" t="s">
        <v>97</v>
      </c>
      <c r="D73" s="299"/>
      <c r="E73" s="299"/>
      <c r="F73" s="299"/>
      <c r="G73" s="299"/>
      <c r="H73" s="299"/>
      <c r="I73" s="299"/>
      <c r="J73" s="299"/>
      <c r="K73" s="300"/>
    </row>
    <row r="74" ht="17.25" customHeight="1">
      <c r="B74" s="298"/>
      <c r="C74" s="301" t="s">
        <v>586</v>
      </c>
      <c r="D74" s="301"/>
      <c r="E74" s="301"/>
      <c r="F74" s="301" t="s">
        <v>587</v>
      </c>
      <c r="G74" s="302"/>
      <c r="H74" s="301" t="s">
        <v>114</v>
      </c>
      <c r="I74" s="301" t="s">
        <v>61</v>
      </c>
      <c r="J74" s="301" t="s">
        <v>588</v>
      </c>
      <c r="K74" s="300"/>
    </row>
    <row r="75" ht="17.25" customHeight="1">
      <c r="B75" s="298"/>
      <c r="C75" s="303" t="s">
        <v>589</v>
      </c>
      <c r="D75" s="303"/>
      <c r="E75" s="303"/>
      <c r="F75" s="304" t="s">
        <v>590</v>
      </c>
      <c r="G75" s="305"/>
      <c r="H75" s="303"/>
      <c r="I75" s="303"/>
      <c r="J75" s="303" t="s">
        <v>591</v>
      </c>
      <c r="K75" s="300"/>
    </row>
    <row r="76" ht="5.25" customHeight="1">
      <c r="B76" s="298"/>
      <c r="C76" s="306"/>
      <c r="D76" s="306"/>
      <c r="E76" s="306"/>
      <c r="F76" s="306"/>
      <c r="G76" s="307"/>
      <c r="H76" s="306"/>
      <c r="I76" s="306"/>
      <c r="J76" s="306"/>
      <c r="K76" s="300"/>
    </row>
    <row r="77" ht="15" customHeight="1">
      <c r="B77" s="298"/>
      <c r="C77" s="287" t="s">
        <v>57</v>
      </c>
      <c r="D77" s="306"/>
      <c r="E77" s="306"/>
      <c r="F77" s="308" t="s">
        <v>592</v>
      </c>
      <c r="G77" s="307"/>
      <c r="H77" s="287" t="s">
        <v>593</v>
      </c>
      <c r="I77" s="287" t="s">
        <v>594</v>
      </c>
      <c r="J77" s="287">
        <v>20</v>
      </c>
      <c r="K77" s="300"/>
    </row>
    <row r="78" ht="15" customHeight="1">
      <c r="B78" s="298"/>
      <c r="C78" s="287" t="s">
        <v>595</v>
      </c>
      <c r="D78" s="287"/>
      <c r="E78" s="287"/>
      <c r="F78" s="308" t="s">
        <v>592</v>
      </c>
      <c r="G78" s="307"/>
      <c r="H78" s="287" t="s">
        <v>596</v>
      </c>
      <c r="I78" s="287" t="s">
        <v>594</v>
      </c>
      <c r="J78" s="287">
        <v>120</v>
      </c>
      <c r="K78" s="300"/>
    </row>
    <row r="79" ht="15" customHeight="1">
      <c r="B79" s="309"/>
      <c r="C79" s="287" t="s">
        <v>597</v>
      </c>
      <c r="D79" s="287"/>
      <c r="E79" s="287"/>
      <c r="F79" s="308" t="s">
        <v>598</v>
      </c>
      <c r="G79" s="307"/>
      <c r="H79" s="287" t="s">
        <v>599</v>
      </c>
      <c r="I79" s="287" t="s">
        <v>594</v>
      </c>
      <c r="J79" s="287">
        <v>50</v>
      </c>
      <c r="K79" s="300"/>
    </row>
    <row r="80" ht="15" customHeight="1">
      <c r="B80" s="309"/>
      <c r="C80" s="287" t="s">
        <v>600</v>
      </c>
      <c r="D80" s="287"/>
      <c r="E80" s="287"/>
      <c r="F80" s="308" t="s">
        <v>592</v>
      </c>
      <c r="G80" s="307"/>
      <c r="H80" s="287" t="s">
        <v>601</v>
      </c>
      <c r="I80" s="287" t="s">
        <v>602</v>
      </c>
      <c r="J80" s="287"/>
      <c r="K80" s="300"/>
    </row>
    <row r="81" ht="15" customHeight="1">
      <c r="B81" s="309"/>
      <c r="C81" s="310" t="s">
        <v>603</v>
      </c>
      <c r="D81" s="310"/>
      <c r="E81" s="310"/>
      <c r="F81" s="311" t="s">
        <v>598</v>
      </c>
      <c r="G81" s="310"/>
      <c r="H81" s="310" t="s">
        <v>604</v>
      </c>
      <c r="I81" s="310" t="s">
        <v>594</v>
      </c>
      <c r="J81" s="310">
        <v>15</v>
      </c>
      <c r="K81" s="300"/>
    </row>
    <row r="82" ht="15" customHeight="1">
      <c r="B82" s="309"/>
      <c r="C82" s="310" t="s">
        <v>605</v>
      </c>
      <c r="D82" s="310"/>
      <c r="E82" s="310"/>
      <c r="F82" s="311" t="s">
        <v>598</v>
      </c>
      <c r="G82" s="310"/>
      <c r="H82" s="310" t="s">
        <v>606</v>
      </c>
      <c r="I82" s="310" t="s">
        <v>594</v>
      </c>
      <c r="J82" s="310">
        <v>15</v>
      </c>
      <c r="K82" s="300"/>
    </row>
    <row r="83" ht="15" customHeight="1">
      <c r="B83" s="309"/>
      <c r="C83" s="310" t="s">
        <v>607</v>
      </c>
      <c r="D83" s="310"/>
      <c r="E83" s="310"/>
      <c r="F83" s="311" t="s">
        <v>598</v>
      </c>
      <c r="G83" s="310"/>
      <c r="H83" s="310" t="s">
        <v>608</v>
      </c>
      <c r="I83" s="310" t="s">
        <v>594</v>
      </c>
      <c r="J83" s="310">
        <v>20</v>
      </c>
      <c r="K83" s="300"/>
    </row>
    <row r="84" ht="15" customHeight="1">
      <c r="B84" s="309"/>
      <c r="C84" s="310" t="s">
        <v>609</v>
      </c>
      <c r="D84" s="310"/>
      <c r="E84" s="310"/>
      <c r="F84" s="311" t="s">
        <v>598</v>
      </c>
      <c r="G84" s="310"/>
      <c r="H84" s="310" t="s">
        <v>610</v>
      </c>
      <c r="I84" s="310" t="s">
        <v>594</v>
      </c>
      <c r="J84" s="310">
        <v>20</v>
      </c>
      <c r="K84" s="300"/>
    </row>
    <row r="85" ht="15" customHeight="1">
      <c r="B85" s="309"/>
      <c r="C85" s="287" t="s">
        <v>611</v>
      </c>
      <c r="D85" s="287"/>
      <c r="E85" s="287"/>
      <c r="F85" s="308" t="s">
        <v>598</v>
      </c>
      <c r="G85" s="307"/>
      <c r="H85" s="287" t="s">
        <v>612</v>
      </c>
      <c r="I85" s="287" t="s">
        <v>594</v>
      </c>
      <c r="J85" s="287">
        <v>50</v>
      </c>
      <c r="K85" s="300"/>
    </row>
    <row r="86" ht="15" customHeight="1">
      <c r="B86" s="309"/>
      <c r="C86" s="287" t="s">
        <v>613</v>
      </c>
      <c r="D86" s="287"/>
      <c r="E86" s="287"/>
      <c r="F86" s="308" t="s">
        <v>598</v>
      </c>
      <c r="G86" s="307"/>
      <c r="H86" s="287" t="s">
        <v>614</v>
      </c>
      <c r="I86" s="287" t="s">
        <v>594</v>
      </c>
      <c r="J86" s="287">
        <v>20</v>
      </c>
      <c r="K86" s="300"/>
    </row>
    <row r="87" ht="15" customHeight="1">
      <c r="B87" s="309"/>
      <c r="C87" s="287" t="s">
        <v>615</v>
      </c>
      <c r="D87" s="287"/>
      <c r="E87" s="287"/>
      <c r="F87" s="308" t="s">
        <v>598</v>
      </c>
      <c r="G87" s="307"/>
      <c r="H87" s="287" t="s">
        <v>616</v>
      </c>
      <c r="I87" s="287" t="s">
        <v>594</v>
      </c>
      <c r="J87" s="287">
        <v>20</v>
      </c>
      <c r="K87" s="300"/>
    </row>
    <row r="88" ht="15" customHeight="1">
      <c r="B88" s="309"/>
      <c r="C88" s="287" t="s">
        <v>617</v>
      </c>
      <c r="D88" s="287"/>
      <c r="E88" s="287"/>
      <c r="F88" s="308" t="s">
        <v>598</v>
      </c>
      <c r="G88" s="307"/>
      <c r="H88" s="287" t="s">
        <v>618</v>
      </c>
      <c r="I88" s="287" t="s">
        <v>594</v>
      </c>
      <c r="J88" s="287">
        <v>50</v>
      </c>
      <c r="K88" s="300"/>
    </row>
    <row r="89" ht="15" customHeight="1">
      <c r="B89" s="309"/>
      <c r="C89" s="287" t="s">
        <v>619</v>
      </c>
      <c r="D89" s="287"/>
      <c r="E89" s="287"/>
      <c r="F89" s="308" t="s">
        <v>598</v>
      </c>
      <c r="G89" s="307"/>
      <c r="H89" s="287" t="s">
        <v>619</v>
      </c>
      <c r="I89" s="287" t="s">
        <v>594</v>
      </c>
      <c r="J89" s="287">
        <v>50</v>
      </c>
      <c r="K89" s="300"/>
    </row>
    <row r="90" ht="15" customHeight="1">
      <c r="B90" s="309"/>
      <c r="C90" s="287" t="s">
        <v>119</v>
      </c>
      <c r="D90" s="287"/>
      <c r="E90" s="287"/>
      <c r="F90" s="308" t="s">
        <v>598</v>
      </c>
      <c r="G90" s="307"/>
      <c r="H90" s="287" t="s">
        <v>620</v>
      </c>
      <c r="I90" s="287" t="s">
        <v>594</v>
      </c>
      <c r="J90" s="287">
        <v>255</v>
      </c>
      <c r="K90" s="300"/>
    </row>
    <row r="91" ht="15" customHeight="1">
      <c r="B91" s="309"/>
      <c r="C91" s="287" t="s">
        <v>621</v>
      </c>
      <c r="D91" s="287"/>
      <c r="E91" s="287"/>
      <c r="F91" s="308" t="s">
        <v>592</v>
      </c>
      <c r="G91" s="307"/>
      <c r="H91" s="287" t="s">
        <v>622</v>
      </c>
      <c r="I91" s="287" t="s">
        <v>623</v>
      </c>
      <c r="J91" s="287"/>
      <c r="K91" s="300"/>
    </row>
    <row r="92" ht="15" customHeight="1">
      <c r="B92" s="309"/>
      <c r="C92" s="287" t="s">
        <v>624</v>
      </c>
      <c r="D92" s="287"/>
      <c r="E92" s="287"/>
      <c r="F92" s="308" t="s">
        <v>592</v>
      </c>
      <c r="G92" s="307"/>
      <c r="H92" s="287" t="s">
        <v>625</v>
      </c>
      <c r="I92" s="287" t="s">
        <v>626</v>
      </c>
      <c r="J92" s="287"/>
      <c r="K92" s="300"/>
    </row>
    <row r="93" ht="15" customHeight="1">
      <c r="B93" s="309"/>
      <c r="C93" s="287" t="s">
        <v>627</v>
      </c>
      <c r="D93" s="287"/>
      <c r="E93" s="287"/>
      <c r="F93" s="308" t="s">
        <v>592</v>
      </c>
      <c r="G93" s="307"/>
      <c r="H93" s="287" t="s">
        <v>627</v>
      </c>
      <c r="I93" s="287" t="s">
        <v>626</v>
      </c>
      <c r="J93" s="287"/>
      <c r="K93" s="300"/>
    </row>
    <row r="94" ht="15" customHeight="1">
      <c r="B94" s="309"/>
      <c r="C94" s="287" t="s">
        <v>42</v>
      </c>
      <c r="D94" s="287"/>
      <c r="E94" s="287"/>
      <c r="F94" s="308" t="s">
        <v>592</v>
      </c>
      <c r="G94" s="307"/>
      <c r="H94" s="287" t="s">
        <v>628</v>
      </c>
      <c r="I94" s="287" t="s">
        <v>626</v>
      </c>
      <c r="J94" s="287"/>
      <c r="K94" s="300"/>
    </row>
    <row r="95" ht="15" customHeight="1">
      <c r="B95" s="309"/>
      <c r="C95" s="287" t="s">
        <v>52</v>
      </c>
      <c r="D95" s="287"/>
      <c r="E95" s="287"/>
      <c r="F95" s="308" t="s">
        <v>592</v>
      </c>
      <c r="G95" s="307"/>
      <c r="H95" s="287" t="s">
        <v>629</v>
      </c>
      <c r="I95" s="287" t="s">
        <v>626</v>
      </c>
      <c r="J95" s="287"/>
      <c r="K95" s="300"/>
    </row>
    <row r="96" ht="15" customHeight="1">
      <c r="B96" s="312"/>
      <c r="C96" s="313"/>
      <c r="D96" s="313"/>
      <c r="E96" s="313"/>
      <c r="F96" s="313"/>
      <c r="G96" s="313"/>
      <c r="H96" s="313"/>
      <c r="I96" s="313"/>
      <c r="J96" s="313"/>
      <c r="K96" s="314"/>
    </row>
    <row r="97" ht="18.75" customHeight="1">
      <c r="B97" s="315"/>
      <c r="C97" s="316"/>
      <c r="D97" s="316"/>
      <c r="E97" s="316"/>
      <c r="F97" s="316"/>
      <c r="G97" s="316"/>
      <c r="H97" s="316"/>
      <c r="I97" s="316"/>
      <c r="J97" s="316"/>
      <c r="K97" s="315"/>
    </row>
    <row r="98" ht="18.75" customHeight="1">
      <c r="B98" s="294"/>
      <c r="C98" s="294"/>
      <c r="D98" s="294"/>
      <c r="E98" s="294"/>
      <c r="F98" s="294"/>
      <c r="G98" s="294"/>
      <c r="H98" s="294"/>
      <c r="I98" s="294"/>
      <c r="J98" s="294"/>
      <c r="K98" s="294"/>
    </row>
    <row r="99" ht="7.5" customHeight="1">
      <c r="B99" s="295"/>
      <c r="C99" s="296"/>
      <c r="D99" s="296"/>
      <c r="E99" s="296"/>
      <c r="F99" s="296"/>
      <c r="G99" s="296"/>
      <c r="H99" s="296"/>
      <c r="I99" s="296"/>
      <c r="J99" s="296"/>
      <c r="K99" s="297"/>
    </row>
    <row r="100" ht="45" customHeight="1">
      <c r="B100" s="298"/>
      <c r="C100" s="299" t="s">
        <v>630</v>
      </c>
      <c r="D100" s="299"/>
      <c r="E100" s="299"/>
      <c r="F100" s="299"/>
      <c r="G100" s="299"/>
      <c r="H100" s="299"/>
      <c r="I100" s="299"/>
      <c r="J100" s="299"/>
      <c r="K100" s="300"/>
    </row>
    <row r="101" ht="17.25" customHeight="1">
      <c r="B101" s="298"/>
      <c r="C101" s="301" t="s">
        <v>586</v>
      </c>
      <c r="D101" s="301"/>
      <c r="E101" s="301"/>
      <c r="F101" s="301" t="s">
        <v>587</v>
      </c>
      <c r="G101" s="302"/>
      <c r="H101" s="301" t="s">
        <v>114</v>
      </c>
      <c r="I101" s="301" t="s">
        <v>61</v>
      </c>
      <c r="J101" s="301" t="s">
        <v>588</v>
      </c>
      <c r="K101" s="300"/>
    </row>
    <row r="102" ht="17.25" customHeight="1">
      <c r="B102" s="298"/>
      <c r="C102" s="303" t="s">
        <v>589</v>
      </c>
      <c r="D102" s="303"/>
      <c r="E102" s="303"/>
      <c r="F102" s="304" t="s">
        <v>590</v>
      </c>
      <c r="G102" s="305"/>
      <c r="H102" s="303"/>
      <c r="I102" s="303"/>
      <c r="J102" s="303" t="s">
        <v>591</v>
      </c>
      <c r="K102" s="300"/>
    </row>
    <row r="103" ht="5.25" customHeight="1">
      <c r="B103" s="298"/>
      <c r="C103" s="301"/>
      <c r="D103" s="301"/>
      <c r="E103" s="301"/>
      <c r="F103" s="301"/>
      <c r="G103" s="317"/>
      <c r="H103" s="301"/>
      <c r="I103" s="301"/>
      <c r="J103" s="301"/>
      <c r="K103" s="300"/>
    </row>
    <row r="104" ht="15" customHeight="1">
      <c r="B104" s="298"/>
      <c r="C104" s="287" t="s">
        <v>57</v>
      </c>
      <c r="D104" s="306"/>
      <c r="E104" s="306"/>
      <c r="F104" s="308" t="s">
        <v>592</v>
      </c>
      <c r="G104" s="317"/>
      <c r="H104" s="287" t="s">
        <v>631</v>
      </c>
      <c r="I104" s="287" t="s">
        <v>594</v>
      </c>
      <c r="J104" s="287">
        <v>20</v>
      </c>
      <c r="K104" s="300"/>
    </row>
    <row r="105" ht="15" customHeight="1">
      <c r="B105" s="298"/>
      <c r="C105" s="287" t="s">
        <v>595</v>
      </c>
      <c r="D105" s="287"/>
      <c r="E105" s="287"/>
      <c r="F105" s="308" t="s">
        <v>592</v>
      </c>
      <c r="G105" s="287"/>
      <c r="H105" s="287" t="s">
        <v>631</v>
      </c>
      <c r="I105" s="287" t="s">
        <v>594</v>
      </c>
      <c r="J105" s="287">
        <v>120</v>
      </c>
      <c r="K105" s="300"/>
    </row>
    <row r="106" ht="15" customHeight="1">
      <c r="B106" s="309"/>
      <c r="C106" s="287" t="s">
        <v>597</v>
      </c>
      <c r="D106" s="287"/>
      <c r="E106" s="287"/>
      <c r="F106" s="308" t="s">
        <v>598</v>
      </c>
      <c r="G106" s="287"/>
      <c r="H106" s="287" t="s">
        <v>631</v>
      </c>
      <c r="I106" s="287" t="s">
        <v>594</v>
      </c>
      <c r="J106" s="287">
        <v>50</v>
      </c>
      <c r="K106" s="300"/>
    </row>
    <row r="107" ht="15" customHeight="1">
      <c r="B107" s="309"/>
      <c r="C107" s="287" t="s">
        <v>600</v>
      </c>
      <c r="D107" s="287"/>
      <c r="E107" s="287"/>
      <c r="F107" s="308" t="s">
        <v>592</v>
      </c>
      <c r="G107" s="287"/>
      <c r="H107" s="287" t="s">
        <v>631</v>
      </c>
      <c r="I107" s="287" t="s">
        <v>602</v>
      </c>
      <c r="J107" s="287"/>
      <c r="K107" s="300"/>
    </row>
    <row r="108" ht="15" customHeight="1">
      <c r="B108" s="309"/>
      <c r="C108" s="287" t="s">
        <v>611</v>
      </c>
      <c r="D108" s="287"/>
      <c r="E108" s="287"/>
      <c r="F108" s="308" t="s">
        <v>598</v>
      </c>
      <c r="G108" s="287"/>
      <c r="H108" s="287" t="s">
        <v>631</v>
      </c>
      <c r="I108" s="287" t="s">
        <v>594</v>
      </c>
      <c r="J108" s="287">
        <v>50</v>
      </c>
      <c r="K108" s="300"/>
    </row>
    <row r="109" ht="15" customHeight="1">
      <c r="B109" s="309"/>
      <c r="C109" s="287" t="s">
        <v>619</v>
      </c>
      <c r="D109" s="287"/>
      <c r="E109" s="287"/>
      <c r="F109" s="308" t="s">
        <v>598</v>
      </c>
      <c r="G109" s="287"/>
      <c r="H109" s="287" t="s">
        <v>631</v>
      </c>
      <c r="I109" s="287" t="s">
        <v>594</v>
      </c>
      <c r="J109" s="287">
        <v>50</v>
      </c>
      <c r="K109" s="300"/>
    </row>
    <row r="110" ht="15" customHeight="1">
      <c r="B110" s="309"/>
      <c r="C110" s="287" t="s">
        <v>617</v>
      </c>
      <c r="D110" s="287"/>
      <c r="E110" s="287"/>
      <c r="F110" s="308" t="s">
        <v>598</v>
      </c>
      <c r="G110" s="287"/>
      <c r="H110" s="287" t="s">
        <v>631</v>
      </c>
      <c r="I110" s="287" t="s">
        <v>594</v>
      </c>
      <c r="J110" s="287">
        <v>50</v>
      </c>
      <c r="K110" s="300"/>
    </row>
    <row r="111" ht="15" customHeight="1">
      <c r="B111" s="309"/>
      <c r="C111" s="287" t="s">
        <v>57</v>
      </c>
      <c r="D111" s="287"/>
      <c r="E111" s="287"/>
      <c r="F111" s="308" t="s">
        <v>592</v>
      </c>
      <c r="G111" s="287"/>
      <c r="H111" s="287" t="s">
        <v>632</v>
      </c>
      <c r="I111" s="287" t="s">
        <v>594</v>
      </c>
      <c r="J111" s="287">
        <v>20</v>
      </c>
      <c r="K111" s="300"/>
    </row>
    <row r="112" ht="15" customHeight="1">
      <c r="B112" s="309"/>
      <c r="C112" s="287" t="s">
        <v>633</v>
      </c>
      <c r="D112" s="287"/>
      <c r="E112" s="287"/>
      <c r="F112" s="308" t="s">
        <v>592</v>
      </c>
      <c r="G112" s="287"/>
      <c r="H112" s="287" t="s">
        <v>634</v>
      </c>
      <c r="I112" s="287" t="s">
        <v>594</v>
      </c>
      <c r="J112" s="287">
        <v>120</v>
      </c>
      <c r="K112" s="300"/>
    </row>
    <row r="113" ht="15" customHeight="1">
      <c r="B113" s="309"/>
      <c r="C113" s="287" t="s">
        <v>42</v>
      </c>
      <c r="D113" s="287"/>
      <c r="E113" s="287"/>
      <c r="F113" s="308" t="s">
        <v>592</v>
      </c>
      <c r="G113" s="287"/>
      <c r="H113" s="287" t="s">
        <v>635</v>
      </c>
      <c r="I113" s="287" t="s">
        <v>626</v>
      </c>
      <c r="J113" s="287"/>
      <c r="K113" s="300"/>
    </row>
    <row r="114" ht="15" customHeight="1">
      <c r="B114" s="309"/>
      <c r="C114" s="287" t="s">
        <v>52</v>
      </c>
      <c r="D114" s="287"/>
      <c r="E114" s="287"/>
      <c r="F114" s="308" t="s">
        <v>592</v>
      </c>
      <c r="G114" s="287"/>
      <c r="H114" s="287" t="s">
        <v>636</v>
      </c>
      <c r="I114" s="287" t="s">
        <v>626</v>
      </c>
      <c r="J114" s="287"/>
      <c r="K114" s="300"/>
    </row>
    <row r="115" ht="15" customHeight="1">
      <c r="B115" s="309"/>
      <c r="C115" s="287" t="s">
        <v>61</v>
      </c>
      <c r="D115" s="287"/>
      <c r="E115" s="287"/>
      <c r="F115" s="308" t="s">
        <v>592</v>
      </c>
      <c r="G115" s="287"/>
      <c r="H115" s="287" t="s">
        <v>637</v>
      </c>
      <c r="I115" s="287" t="s">
        <v>638</v>
      </c>
      <c r="J115" s="287"/>
      <c r="K115" s="300"/>
    </row>
    <row r="116" ht="15" customHeight="1">
      <c r="B116" s="312"/>
      <c r="C116" s="318"/>
      <c r="D116" s="318"/>
      <c r="E116" s="318"/>
      <c r="F116" s="318"/>
      <c r="G116" s="318"/>
      <c r="H116" s="318"/>
      <c r="I116" s="318"/>
      <c r="J116" s="318"/>
      <c r="K116" s="314"/>
    </row>
    <row r="117" ht="18.75" customHeight="1">
      <c r="B117" s="319"/>
      <c r="C117" s="283"/>
      <c r="D117" s="283"/>
      <c r="E117" s="283"/>
      <c r="F117" s="320"/>
      <c r="G117" s="283"/>
      <c r="H117" s="283"/>
      <c r="I117" s="283"/>
      <c r="J117" s="283"/>
      <c r="K117" s="319"/>
    </row>
    <row r="118" ht="18.75" customHeight="1">
      <c r="B118" s="294"/>
      <c r="C118" s="294"/>
      <c r="D118" s="294"/>
      <c r="E118" s="294"/>
      <c r="F118" s="294"/>
      <c r="G118" s="294"/>
      <c r="H118" s="294"/>
      <c r="I118" s="294"/>
      <c r="J118" s="294"/>
      <c r="K118" s="294"/>
    </row>
    <row r="119" ht="7.5" customHeight="1">
      <c r="B119" s="321"/>
      <c r="C119" s="322"/>
      <c r="D119" s="322"/>
      <c r="E119" s="322"/>
      <c r="F119" s="322"/>
      <c r="G119" s="322"/>
      <c r="H119" s="322"/>
      <c r="I119" s="322"/>
      <c r="J119" s="322"/>
      <c r="K119" s="323"/>
    </row>
    <row r="120" ht="45" customHeight="1">
      <c r="B120" s="324"/>
      <c r="C120" s="277" t="s">
        <v>639</v>
      </c>
      <c r="D120" s="277"/>
      <c r="E120" s="277"/>
      <c r="F120" s="277"/>
      <c r="G120" s="277"/>
      <c r="H120" s="277"/>
      <c r="I120" s="277"/>
      <c r="J120" s="277"/>
      <c r="K120" s="325"/>
    </row>
    <row r="121" ht="17.25" customHeight="1">
      <c r="B121" s="326"/>
      <c r="C121" s="301" t="s">
        <v>586</v>
      </c>
      <c r="D121" s="301"/>
      <c r="E121" s="301"/>
      <c r="F121" s="301" t="s">
        <v>587</v>
      </c>
      <c r="G121" s="302"/>
      <c r="H121" s="301" t="s">
        <v>114</v>
      </c>
      <c r="I121" s="301" t="s">
        <v>61</v>
      </c>
      <c r="J121" s="301" t="s">
        <v>588</v>
      </c>
      <c r="K121" s="327"/>
    </row>
    <row r="122" ht="17.25" customHeight="1">
      <c r="B122" s="326"/>
      <c r="C122" s="303" t="s">
        <v>589</v>
      </c>
      <c r="D122" s="303"/>
      <c r="E122" s="303"/>
      <c r="F122" s="304" t="s">
        <v>590</v>
      </c>
      <c r="G122" s="305"/>
      <c r="H122" s="303"/>
      <c r="I122" s="303"/>
      <c r="J122" s="303" t="s">
        <v>591</v>
      </c>
      <c r="K122" s="327"/>
    </row>
    <row r="123" ht="5.25" customHeight="1">
      <c r="B123" s="328"/>
      <c r="C123" s="306"/>
      <c r="D123" s="306"/>
      <c r="E123" s="306"/>
      <c r="F123" s="306"/>
      <c r="G123" s="287"/>
      <c r="H123" s="306"/>
      <c r="I123" s="306"/>
      <c r="J123" s="306"/>
      <c r="K123" s="329"/>
    </row>
    <row r="124" ht="15" customHeight="1">
      <c r="B124" s="328"/>
      <c r="C124" s="287" t="s">
        <v>595</v>
      </c>
      <c r="D124" s="306"/>
      <c r="E124" s="306"/>
      <c r="F124" s="308" t="s">
        <v>592</v>
      </c>
      <c r="G124" s="287"/>
      <c r="H124" s="287" t="s">
        <v>631</v>
      </c>
      <c r="I124" s="287" t="s">
        <v>594</v>
      </c>
      <c r="J124" s="287">
        <v>120</v>
      </c>
      <c r="K124" s="330"/>
    </row>
    <row r="125" ht="15" customHeight="1">
      <c r="B125" s="328"/>
      <c r="C125" s="287" t="s">
        <v>640</v>
      </c>
      <c r="D125" s="287"/>
      <c r="E125" s="287"/>
      <c r="F125" s="308" t="s">
        <v>592</v>
      </c>
      <c r="G125" s="287"/>
      <c r="H125" s="287" t="s">
        <v>641</v>
      </c>
      <c r="I125" s="287" t="s">
        <v>594</v>
      </c>
      <c r="J125" s="287" t="s">
        <v>642</v>
      </c>
      <c r="K125" s="330"/>
    </row>
    <row r="126" ht="15" customHeight="1">
      <c r="B126" s="328"/>
      <c r="C126" s="287" t="s">
        <v>541</v>
      </c>
      <c r="D126" s="287"/>
      <c r="E126" s="287"/>
      <c r="F126" s="308" t="s">
        <v>592</v>
      </c>
      <c r="G126" s="287"/>
      <c r="H126" s="287" t="s">
        <v>643</v>
      </c>
      <c r="I126" s="287" t="s">
        <v>594</v>
      </c>
      <c r="J126" s="287" t="s">
        <v>642</v>
      </c>
      <c r="K126" s="330"/>
    </row>
    <row r="127" ht="15" customHeight="1">
      <c r="B127" s="328"/>
      <c r="C127" s="287" t="s">
        <v>603</v>
      </c>
      <c r="D127" s="287"/>
      <c r="E127" s="287"/>
      <c r="F127" s="308" t="s">
        <v>598</v>
      </c>
      <c r="G127" s="287"/>
      <c r="H127" s="287" t="s">
        <v>604</v>
      </c>
      <c r="I127" s="287" t="s">
        <v>594</v>
      </c>
      <c r="J127" s="287">
        <v>15</v>
      </c>
      <c r="K127" s="330"/>
    </row>
    <row r="128" ht="15" customHeight="1">
      <c r="B128" s="328"/>
      <c r="C128" s="310" t="s">
        <v>605</v>
      </c>
      <c r="D128" s="310"/>
      <c r="E128" s="310"/>
      <c r="F128" s="311" t="s">
        <v>598</v>
      </c>
      <c r="G128" s="310"/>
      <c r="H128" s="310" t="s">
        <v>606</v>
      </c>
      <c r="I128" s="310" t="s">
        <v>594</v>
      </c>
      <c r="J128" s="310">
        <v>15</v>
      </c>
      <c r="K128" s="330"/>
    </row>
    <row r="129" ht="15" customHeight="1">
      <c r="B129" s="328"/>
      <c r="C129" s="310" t="s">
        <v>607</v>
      </c>
      <c r="D129" s="310"/>
      <c r="E129" s="310"/>
      <c r="F129" s="311" t="s">
        <v>598</v>
      </c>
      <c r="G129" s="310"/>
      <c r="H129" s="310" t="s">
        <v>608</v>
      </c>
      <c r="I129" s="310" t="s">
        <v>594</v>
      </c>
      <c r="J129" s="310">
        <v>20</v>
      </c>
      <c r="K129" s="330"/>
    </row>
    <row r="130" ht="15" customHeight="1">
      <c r="B130" s="328"/>
      <c r="C130" s="310" t="s">
        <v>609</v>
      </c>
      <c r="D130" s="310"/>
      <c r="E130" s="310"/>
      <c r="F130" s="311" t="s">
        <v>598</v>
      </c>
      <c r="G130" s="310"/>
      <c r="H130" s="310" t="s">
        <v>610</v>
      </c>
      <c r="I130" s="310" t="s">
        <v>594</v>
      </c>
      <c r="J130" s="310">
        <v>20</v>
      </c>
      <c r="K130" s="330"/>
    </row>
    <row r="131" ht="15" customHeight="1">
      <c r="B131" s="328"/>
      <c r="C131" s="287" t="s">
        <v>597</v>
      </c>
      <c r="D131" s="287"/>
      <c r="E131" s="287"/>
      <c r="F131" s="308" t="s">
        <v>598</v>
      </c>
      <c r="G131" s="287"/>
      <c r="H131" s="287" t="s">
        <v>631</v>
      </c>
      <c r="I131" s="287" t="s">
        <v>594</v>
      </c>
      <c r="J131" s="287">
        <v>50</v>
      </c>
      <c r="K131" s="330"/>
    </row>
    <row r="132" ht="15" customHeight="1">
      <c r="B132" s="328"/>
      <c r="C132" s="287" t="s">
        <v>611</v>
      </c>
      <c r="D132" s="287"/>
      <c r="E132" s="287"/>
      <c r="F132" s="308" t="s">
        <v>598</v>
      </c>
      <c r="G132" s="287"/>
      <c r="H132" s="287" t="s">
        <v>631</v>
      </c>
      <c r="I132" s="287" t="s">
        <v>594</v>
      </c>
      <c r="J132" s="287">
        <v>50</v>
      </c>
      <c r="K132" s="330"/>
    </row>
    <row r="133" ht="15" customHeight="1">
      <c r="B133" s="328"/>
      <c r="C133" s="287" t="s">
        <v>617</v>
      </c>
      <c r="D133" s="287"/>
      <c r="E133" s="287"/>
      <c r="F133" s="308" t="s">
        <v>598</v>
      </c>
      <c r="G133" s="287"/>
      <c r="H133" s="287" t="s">
        <v>631</v>
      </c>
      <c r="I133" s="287" t="s">
        <v>594</v>
      </c>
      <c r="J133" s="287">
        <v>50</v>
      </c>
      <c r="K133" s="330"/>
    </row>
    <row r="134" ht="15" customHeight="1">
      <c r="B134" s="328"/>
      <c r="C134" s="287" t="s">
        <v>619</v>
      </c>
      <c r="D134" s="287"/>
      <c r="E134" s="287"/>
      <c r="F134" s="308" t="s">
        <v>598</v>
      </c>
      <c r="G134" s="287"/>
      <c r="H134" s="287" t="s">
        <v>631</v>
      </c>
      <c r="I134" s="287" t="s">
        <v>594</v>
      </c>
      <c r="J134" s="287">
        <v>50</v>
      </c>
      <c r="K134" s="330"/>
    </row>
    <row r="135" ht="15" customHeight="1">
      <c r="B135" s="328"/>
      <c r="C135" s="287" t="s">
        <v>119</v>
      </c>
      <c r="D135" s="287"/>
      <c r="E135" s="287"/>
      <c r="F135" s="308" t="s">
        <v>598</v>
      </c>
      <c r="G135" s="287"/>
      <c r="H135" s="287" t="s">
        <v>644</v>
      </c>
      <c r="I135" s="287" t="s">
        <v>594</v>
      </c>
      <c r="J135" s="287">
        <v>255</v>
      </c>
      <c r="K135" s="330"/>
    </row>
    <row r="136" ht="15" customHeight="1">
      <c r="B136" s="328"/>
      <c r="C136" s="287" t="s">
        <v>621</v>
      </c>
      <c r="D136" s="287"/>
      <c r="E136" s="287"/>
      <c r="F136" s="308" t="s">
        <v>592</v>
      </c>
      <c r="G136" s="287"/>
      <c r="H136" s="287" t="s">
        <v>645</v>
      </c>
      <c r="I136" s="287" t="s">
        <v>623</v>
      </c>
      <c r="J136" s="287"/>
      <c r="K136" s="330"/>
    </row>
    <row r="137" ht="15" customHeight="1">
      <c r="B137" s="328"/>
      <c r="C137" s="287" t="s">
        <v>624</v>
      </c>
      <c r="D137" s="287"/>
      <c r="E137" s="287"/>
      <c r="F137" s="308" t="s">
        <v>592</v>
      </c>
      <c r="G137" s="287"/>
      <c r="H137" s="287" t="s">
        <v>646</v>
      </c>
      <c r="I137" s="287" t="s">
        <v>626</v>
      </c>
      <c r="J137" s="287"/>
      <c r="K137" s="330"/>
    </row>
    <row r="138" ht="15" customHeight="1">
      <c r="B138" s="328"/>
      <c r="C138" s="287" t="s">
        <v>627</v>
      </c>
      <c r="D138" s="287"/>
      <c r="E138" s="287"/>
      <c r="F138" s="308" t="s">
        <v>592</v>
      </c>
      <c r="G138" s="287"/>
      <c r="H138" s="287" t="s">
        <v>627</v>
      </c>
      <c r="I138" s="287" t="s">
        <v>626</v>
      </c>
      <c r="J138" s="287"/>
      <c r="K138" s="330"/>
    </row>
    <row r="139" ht="15" customHeight="1">
      <c r="B139" s="328"/>
      <c r="C139" s="287" t="s">
        <v>42</v>
      </c>
      <c r="D139" s="287"/>
      <c r="E139" s="287"/>
      <c r="F139" s="308" t="s">
        <v>592</v>
      </c>
      <c r="G139" s="287"/>
      <c r="H139" s="287" t="s">
        <v>647</v>
      </c>
      <c r="I139" s="287" t="s">
        <v>626</v>
      </c>
      <c r="J139" s="287"/>
      <c r="K139" s="330"/>
    </row>
    <row r="140" ht="15" customHeight="1">
      <c r="B140" s="328"/>
      <c r="C140" s="287" t="s">
        <v>648</v>
      </c>
      <c r="D140" s="287"/>
      <c r="E140" s="287"/>
      <c r="F140" s="308" t="s">
        <v>592</v>
      </c>
      <c r="G140" s="287"/>
      <c r="H140" s="287" t="s">
        <v>649</v>
      </c>
      <c r="I140" s="287" t="s">
        <v>626</v>
      </c>
      <c r="J140" s="287"/>
      <c r="K140" s="330"/>
    </row>
    <row r="141" ht="15" customHeight="1">
      <c r="B141" s="331"/>
      <c r="C141" s="332"/>
      <c r="D141" s="332"/>
      <c r="E141" s="332"/>
      <c r="F141" s="332"/>
      <c r="G141" s="332"/>
      <c r="H141" s="332"/>
      <c r="I141" s="332"/>
      <c r="J141" s="332"/>
      <c r="K141" s="333"/>
    </row>
    <row r="142" ht="18.75" customHeight="1">
      <c r="B142" s="283"/>
      <c r="C142" s="283"/>
      <c r="D142" s="283"/>
      <c r="E142" s="283"/>
      <c r="F142" s="320"/>
      <c r="G142" s="283"/>
      <c r="H142" s="283"/>
      <c r="I142" s="283"/>
      <c r="J142" s="283"/>
      <c r="K142" s="283"/>
    </row>
    <row r="143" ht="18.75" customHeight="1">
      <c r="B143" s="294"/>
      <c r="C143" s="294"/>
      <c r="D143" s="294"/>
      <c r="E143" s="294"/>
      <c r="F143" s="294"/>
      <c r="G143" s="294"/>
      <c r="H143" s="294"/>
      <c r="I143" s="294"/>
      <c r="J143" s="294"/>
      <c r="K143" s="294"/>
    </row>
    <row r="144" ht="7.5" customHeight="1">
      <c r="B144" s="295"/>
      <c r="C144" s="296"/>
      <c r="D144" s="296"/>
      <c r="E144" s="296"/>
      <c r="F144" s="296"/>
      <c r="G144" s="296"/>
      <c r="H144" s="296"/>
      <c r="I144" s="296"/>
      <c r="J144" s="296"/>
      <c r="K144" s="297"/>
    </row>
    <row r="145" ht="45" customHeight="1">
      <c r="B145" s="298"/>
      <c r="C145" s="299" t="s">
        <v>650</v>
      </c>
      <c r="D145" s="299"/>
      <c r="E145" s="299"/>
      <c r="F145" s="299"/>
      <c r="G145" s="299"/>
      <c r="H145" s="299"/>
      <c r="I145" s="299"/>
      <c r="J145" s="299"/>
      <c r="K145" s="300"/>
    </row>
    <row r="146" ht="17.25" customHeight="1">
      <c r="B146" s="298"/>
      <c r="C146" s="301" t="s">
        <v>586</v>
      </c>
      <c r="D146" s="301"/>
      <c r="E146" s="301"/>
      <c r="F146" s="301" t="s">
        <v>587</v>
      </c>
      <c r="G146" s="302"/>
      <c r="H146" s="301" t="s">
        <v>114</v>
      </c>
      <c r="I146" s="301" t="s">
        <v>61</v>
      </c>
      <c r="J146" s="301" t="s">
        <v>588</v>
      </c>
      <c r="K146" s="300"/>
    </row>
    <row r="147" ht="17.25" customHeight="1">
      <c r="B147" s="298"/>
      <c r="C147" s="303" t="s">
        <v>589</v>
      </c>
      <c r="D147" s="303"/>
      <c r="E147" s="303"/>
      <c r="F147" s="304" t="s">
        <v>590</v>
      </c>
      <c r="G147" s="305"/>
      <c r="H147" s="303"/>
      <c r="I147" s="303"/>
      <c r="J147" s="303" t="s">
        <v>591</v>
      </c>
      <c r="K147" s="300"/>
    </row>
    <row r="148" ht="5.25" customHeight="1">
      <c r="B148" s="309"/>
      <c r="C148" s="306"/>
      <c r="D148" s="306"/>
      <c r="E148" s="306"/>
      <c r="F148" s="306"/>
      <c r="G148" s="307"/>
      <c r="H148" s="306"/>
      <c r="I148" s="306"/>
      <c r="J148" s="306"/>
      <c r="K148" s="330"/>
    </row>
    <row r="149" ht="15" customHeight="1">
      <c r="B149" s="309"/>
      <c r="C149" s="334" t="s">
        <v>595</v>
      </c>
      <c r="D149" s="287"/>
      <c r="E149" s="287"/>
      <c r="F149" s="335" t="s">
        <v>592</v>
      </c>
      <c r="G149" s="287"/>
      <c r="H149" s="334" t="s">
        <v>631</v>
      </c>
      <c r="I149" s="334" t="s">
        <v>594</v>
      </c>
      <c r="J149" s="334">
        <v>120</v>
      </c>
      <c r="K149" s="330"/>
    </row>
    <row r="150" ht="15" customHeight="1">
      <c r="B150" s="309"/>
      <c r="C150" s="334" t="s">
        <v>640</v>
      </c>
      <c r="D150" s="287"/>
      <c r="E150" s="287"/>
      <c r="F150" s="335" t="s">
        <v>592</v>
      </c>
      <c r="G150" s="287"/>
      <c r="H150" s="334" t="s">
        <v>651</v>
      </c>
      <c r="I150" s="334" t="s">
        <v>594</v>
      </c>
      <c r="J150" s="334" t="s">
        <v>642</v>
      </c>
      <c r="K150" s="330"/>
    </row>
    <row r="151" ht="15" customHeight="1">
      <c r="B151" s="309"/>
      <c r="C151" s="334" t="s">
        <v>541</v>
      </c>
      <c r="D151" s="287"/>
      <c r="E151" s="287"/>
      <c r="F151" s="335" t="s">
        <v>592</v>
      </c>
      <c r="G151" s="287"/>
      <c r="H151" s="334" t="s">
        <v>652</v>
      </c>
      <c r="I151" s="334" t="s">
        <v>594</v>
      </c>
      <c r="J151" s="334" t="s">
        <v>642</v>
      </c>
      <c r="K151" s="330"/>
    </row>
    <row r="152" ht="15" customHeight="1">
      <c r="B152" s="309"/>
      <c r="C152" s="334" t="s">
        <v>597</v>
      </c>
      <c r="D152" s="287"/>
      <c r="E152" s="287"/>
      <c r="F152" s="335" t="s">
        <v>598</v>
      </c>
      <c r="G152" s="287"/>
      <c r="H152" s="334" t="s">
        <v>631</v>
      </c>
      <c r="I152" s="334" t="s">
        <v>594</v>
      </c>
      <c r="J152" s="334">
        <v>50</v>
      </c>
      <c r="K152" s="330"/>
    </row>
    <row r="153" ht="15" customHeight="1">
      <c r="B153" s="309"/>
      <c r="C153" s="334" t="s">
        <v>600</v>
      </c>
      <c r="D153" s="287"/>
      <c r="E153" s="287"/>
      <c r="F153" s="335" t="s">
        <v>592</v>
      </c>
      <c r="G153" s="287"/>
      <c r="H153" s="334" t="s">
        <v>631</v>
      </c>
      <c r="I153" s="334" t="s">
        <v>602</v>
      </c>
      <c r="J153" s="334"/>
      <c r="K153" s="330"/>
    </row>
    <row r="154" ht="15" customHeight="1">
      <c r="B154" s="309"/>
      <c r="C154" s="334" t="s">
        <v>611</v>
      </c>
      <c r="D154" s="287"/>
      <c r="E154" s="287"/>
      <c r="F154" s="335" t="s">
        <v>598</v>
      </c>
      <c r="G154" s="287"/>
      <c r="H154" s="334" t="s">
        <v>631</v>
      </c>
      <c r="I154" s="334" t="s">
        <v>594</v>
      </c>
      <c r="J154" s="334">
        <v>50</v>
      </c>
      <c r="K154" s="330"/>
    </row>
    <row r="155" ht="15" customHeight="1">
      <c r="B155" s="309"/>
      <c r="C155" s="334" t="s">
        <v>619</v>
      </c>
      <c r="D155" s="287"/>
      <c r="E155" s="287"/>
      <c r="F155" s="335" t="s">
        <v>598</v>
      </c>
      <c r="G155" s="287"/>
      <c r="H155" s="334" t="s">
        <v>631</v>
      </c>
      <c r="I155" s="334" t="s">
        <v>594</v>
      </c>
      <c r="J155" s="334">
        <v>50</v>
      </c>
      <c r="K155" s="330"/>
    </row>
    <row r="156" ht="15" customHeight="1">
      <c r="B156" s="309"/>
      <c r="C156" s="334" t="s">
        <v>617</v>
      </c>
      <c r="D156" s="287"/>
      <c r="E156" s="287"/>
      <c r="F156" s="335" t="s">
        <v>598</v>
      </c>
      <c r="G156" s="287"/>
      <c r="H156" s="334" t="s">
        <v>631</v>
      </c>
      <c r="I156" s="334" t="s">
        <v>594</v>
      </c>
      <c r="J156" s="334">
        <v>50</v>
      </c>
      <c r="K156" s="330"/>
    </row>
    <row r="157" ht="15" customHeight="1">
      <c r="B157" s="309"/>
      <c r="C157" s="334" t="s">
        <v>102</v>
      </c>
      <c r="D157" s="287"/>
      <c r="E157" s="287"/>
      <c r="F157" s="335" t="s">
        <v>592</v>
      </c>
      <c r="G157" s="287"/>
      <c r="H157" s="334" t="s">
        <v>653</v>
      </c>
      <c r="I157" s="334" t="s">
        <v>594</v>
      </c>
      <c r="J157" s="334" t="s">
        <v>654</v>
      </c>
      <c r="K157" s="330"/>
    </row>
    <row r="158" ht="15" customHeight="1">
      <c r="B158" s="309"/>
      <c r="C158" s="334" t="s">
        <v>655</v>
      </c>
      <c r="D158" s="287"/>
      <c r="E158" s="287"/>
      <c r="F158" s="335" t="s">
        <v>592</v>
      </c>
      <c r="G158" s="287"/>
      <c r="H158" s="334" t="s">
        <v>656</v>
      </c>
      <c r="I158" s="334" t="s">
        <v>626</v>
      </c>
      <c r="J158" s="334"/>
      <c r="K158" s="330"/>
    </row>
    <row r="159" ht="15" customHeight="1">
      <c r="B159" s="336"/>
      <c r="C159" s="318"/>
      <c r="D159" s="318"/>
      <c r="E159" s="318"/>
      <c r="F159" s="318"/>
      <c r="G159" s="318"/>
      <c r="H159" s="318"/>
      <c r="I159" s="318"/>
      <c r="J159" s="318"/>
      <c r="K159" s="337"/>
    </row>
    <row r="160" ht="18.75" customHeight="1">
      <c r="B160" s="283"/>
      <c r="C160" s="287"/>
      <c r="D160" s="287"/>
      <c r="E160" s="287"/>
      <c r="F160" s="308"/>
      <c r="G160" s="287"/>
      <c r="H160" s="287"/>
      <c r="I160" s="287"/>
      <c r="J160" s="287"/>
      <c r="K160" s="283"/>
    </row>
    <row r="161" ht="18.75" customHeight="1">
      <c r="B161" s="294"/>
      <c r="C161" s="294"/>
      <c r="D161" s="294"/>
      <c r="E161" s="294"/>
      <c r="F161" s="294"/>
      <c r="G161" s="294"/>
      <c r="H161" s="294"/>
      <c r="I161" s="294"/>
      <c r="J161" s="294"/>
      <c r="K161" s="294"/>
    </row>
    <row r="162" ht="7.5" customHeight="1">
      <c r="B162" s="273"/>
      <c r="C162" s="274"/>
      <c r="D162" s="274"/>
      <c r="E162" s="274"/>
      <c r="F162" s="274"/>
      <c r="G162" s="274"/>
      <c r="H162" s="274"/>
      <c r="I162" s="274"/>
      <c r="J162" s="274"/>
      <c r="K162" s="275"/>
    </row>
    <row r="163" ht="45" customHeight="1">
      <c r="B163" s="276"/>
      <c r="C163" s="277" t="s">
        <v>657</v>
      </c>
      <c r="D163" s="277"/>
      <c r="E163" s="277"/>
      <c r="F163" s="277"/>
      <c r="G163" s="277"/>
      <c r="H163" s="277"/>
      <c r="I163" s="277"/>
      <c r="J163" s="277"/>
      <c r="K163" s="278"/>
    </row>
    <row r="164" ht="17.25" customHeight="1">
      <c r="B164" s="276"/>
      <c r="C164" s="301" t="s">
        <v>586</v>
      </c>
      <c r="D164" s="301"/>
      <c r="E164" s="301"/>
      <c r="F164" s="301" t="s">
        <v>587</v>
      </c>
      <c r="G164" s="338"/>
      <c r="H164" s="339" t="s">
        <v>114</v>
      </c>
      <c r="I164" s="339" t="s">
        <v>61</v>
      </c>
      <c r="J164" s="301" t="s">
        <v>588</v>
      </c>
      <c r="K164" s="278"/>
    </row>
    <row r="165" ht="17.25" customHeight="1">
      <c r="B165" s="279"/>
      <c r="C165" s="303" t="s">
        <v>589</v>
      </c>
      <c r="D165" s="303"/>
      <c r="E165" s="303"/>
      <c r="F165" s="304" t="s">
        <v>590</v>
      </c>
      <c r="G165" s="340"/>
      <c r="H165" s="341"/>
      <c r="I165" s="341"/>
      <c r="J165" s="303" t="s">
        <v>591</v>
      </c>
      <c r="K165" s="281"/>
    </row>
    <row r="166" ht="5.25" customHeight="1">
      <c r="B166" s="309"/>
      <c r="C166" s="306"/>
      <c r="D166" s="306"/>
      <c r="E166" s="306"/>
      <c r="F166" s="306"/>
      <c r="G166" s="307"/>
      <c r="H166" s="306"/>
      <c r="I166" s="306"/>
      <c r="J166" s="306"/>
      <c r="K166" s="330"/>
    </row>
    <row r="167" ht="15" customHeight="1">
      <c r="B167" s="309"/>
      <c r="C167" s="287" t="s">
        <v>595</v>
      </c>
      <c r="D167" s="287"/>
      <c r="E167" s="287"/>
      <c r="F167" s="308" t="s">
        <v>592</v>
      </c>
      <c r="G167" s="287"/>
      <c r="H167" s="287" t="s">
        <v>631</v>
      </c>
      <c r="I167" s="287" t="s">
        <v>594</v>
      </c>
      <c r="J167" s="287">
        <v>120</v>
      </c>
      <c r="K167" s="330"/>
    </row>
    <row r="168" ht="15" customHeight="1">
      <c r="B168" s="309"/>
      <c r="C168" s="287" t="s">
        <v>640</v>
      </c>
      <c r="D168" s="287"/>
      <c r="E168" s="287"/>
      <c r="F168" s="308" t="s">
        <v>592</v>
      </c>
      <c r="G168" s="287"/>
      <c r="H168" s="287" t="s">
        <v>641</v>
      </c>
      <c r="I168" s="287" t="s">
        <v>594</v>
      </c>
      <c r="J168" s="287" t="s">
        <v>642</v>
      </c>
      <c r="K168" s="330"/>
    </row>
    <row r="169" ht="15" customHeight="1">
      <c r="B169" s="309"/>
      <c r="C169" s="287" t="s">
        <v>541</v>
      </c>
      <c r="D169" s="287"/>
      <c r="E169" s="287"/>
      <c r="F169" s="308" t="s">
        <v>592</v>
      </c>
      <c r="G169" s="287"/>
      <c r="H169" s="287" t="s">
        <v>658</v>
      </c>
      <c r="I169" s="287" t="s">
        <v>594</v>
      </c>
      <c r="J169" s="287" t="s">
        <v>642</v>
      </c>
      <c r="K169" s="330"/>
    </row>
    <row r="170" ht="15" customHeight="1">
      <c r="B170" s="309"/>
      <c r="C170" s="287" t="s">
        <v>597</v>
      </c>
      <c r="D170" s="287"/>
      <c r="E170" s="287"/>
      <c r="F170" s="308" t="s">
        <v>598</v>
      </c>
      <c r="G170" s="287"/>
      <c r="H170" s="287" t="s">
        <v>658</v>
      </c>
      <c r="I170" s="287" t="s">
        <v>594</v>
      </c>
      <c r="J170" s="287">
        <v>50</v>
      </c>
      <c r="K170" s="330"/>
    </row>
    <row r="171" ht="15" customHeight="1">
      <c r="B171" s="309"/>
      <c r="C171" s="287" t="s">
        <v>600</v>
      </c>
      <c r="D171" s="287"/>
      <c r="E171" s="287"/>
      <c r="F171" s="308" t="s">
        <v>592</v>
      </c>
      <c r="G171" s="287"/>
      <c r="H171" s="287" t="s">
        <v>658</v>
      </c>
      <c r="I171" s="287" t="s">
        <v>602</v>
      </c>
      <c r="J171" s="287"/>
      <c r="K171" s="330"/>
    </row>
    <row r="172" ht="15" customHeight="1">
      <c r="B172" s="309"/>
      <c r="C172" s="287" t="s">
        <v>611</v>
      </c>
      <c r="D172" s="287"/>
      <c r="E172" s="287"/>
      <c r="F172" s="308" t="s">
        <v>598</v>
      </c>
      <c r="G172" s="287"/>
      <c r="H172" s="287" t="s">
        <v>658</v>
      </c>
      <c r="I172" s="287" t="s">
        <v>594</v>
      </c>
      <c r="J172" s="287">
        <v>50</v>
      </c>
      <c r="K172" s="330"/>
    </row>
    <row r="173" ht="15" customHeight="1">
      <c r="B173" s="309"/>
      <c r="C173" s="287" t="s">
        <v>619</v>
      </c>
      <c r="D173" s="287"/>
      <c r="E173" s="287"/>
      <c r="F173" s="308" t="s">
        <v>598</v>
      </c>
      <c r="G173" s="287"/>
      <c r="H173" s="287" t="s">
        <v>658</v>
      </c>
      <c r="I173" s="287" t="s">
        <v>594</v>
      </c>
      <c r="J173" s="287">
        <v>50</v>
      </c>
      <c r="K173" s="330"/>
    </row>
    <row r="174" ht="15" customHeight="1">
      <c r="B174" s="309"/>
      <c r="C174" s="287" t="s">
        <v>617</v>
      </c>
      <c r="D174" s="287"/>
      <c r="E174" s="287"/>
      <c r="F174" s="308" t="s">
        <v>598</v>
      </c>
      <c r="G174" s="287"/>
      <c r="H174" s="287" t="s">
        <v>658</v>
      </c>
      <c r="I174" s="287" t="s">
        <v>594</v>
      </c>
      <c r="J174" s="287">
        <v>50</v>
      </c>
      <c r="K174" s="330"/>
    </row>
    <row r="175" ht="15" customHeight="1">
      <c r="B175" s="309"/>
      <c r="C175" s="287" t="s">
        <v>113</v>
      </c>
      <c r="D175" s="287"/>
      <c r="E175" s="287"/>
      <c r="F175" s="308" t="s">
        <v>592</v>
      </c>
      <c r="G175" s="287"/>
      <c r="H175" s="287" t="s">
        <v>659</v>
      </c>
      <c r="I175" s="287" t="s">
        <v>660</v>
      </c>
      <c r="J175" s="287"/>
      <c r="K175" s="330"/>
    </row>
    <row r="176" ht="15" customHeight="1">
      <c r="B176" s="309"/>
      <c r="C176" s="287" t="s">
        <v>61</v>
      </c>
      <c r="D176" s="287"/>
      <c r="E176" s="287"/>
      <c r="F176" s="308" t="s">
        <v>592</v>
      </c>
      <c r="G176" s="287"/>
      <c r="H176" s="287" t="s">
        <v>661</v>
      </c>
      <c r="I176" s="287" t="s">
        <v>662</v>
      </c>
      <c r="J176" s="287">
        <v>1</v>
      </c>
      <c r="K176" s="330"/>
    </row>
    <row r="177" ht="15" customHeight="1">
      <c r="B177" s="309"/>
      <c r="C177" s="287" t="s">
        <v>57</v>
      </c>
      <c r="D177" s="287"/>
      <c r="E177" s="287"/>
      <c r="F177" s="308" t="s">
        <v>592</v>
      </c>
      <c r="G177" s="287"/>
      <c r="H177" s="287" t="s">
        <v>663</v>
      </c>
      <c r="I177" s="287" t="s">
        <v>594</v>
      </c>
      <c r="J177" s="287">
        <v>20</v>
      </c>
      <c r="K177" s="330"/>
    </row>
    <row r="178" ht="15" customHeight="1">
      <c r="B178" s="309"/>
      <c r="C178" s="287" t="s">
        <v>114</v>
      </c>
      <c r="D178" s="287"/>
      <c r="E178" s="287"/>
      <c r="F178" s="308" t="s">
        <v>592</v>
      </c>
      <c r="G178" s="287"/>
      <c r="H178" s="287" t="s">
        <v>664</v>
      </c>
      <c r="I178" s="287" t="s">
        <v>594</v>
      </c>
      <c r="J178" s="287">
        <v>255</v>
      </c>
      <c r="K178" s="330"/>
    </row>
    <row r="179" ht="15" customHeight="1">
      <c r="B179" s="309"/>
      <c r="C179" s="287" t="s">
        <v>115</v>
      </c>
      <c r="D179" s="287"/>
      <c r="E179" s="287"/>
      <c r="F179" s="308" t="s">
        <v>592</v>
      </c>
      <c r="G179" s="287"/>
      <c r="H179" s="287" t="s">
        <v>557</v>
      </c>
      <c r="I179" s="287" t="s">
        <v>594</v>
      </c>
      <c r="J179" s="287">
        <v>10</v>
      </c>
      <c r="K179" s="330"/>
    </row>
    <row r="180" ht="15" customHeight="1">
      <c r="B180" s="309"/>
      <c r="C180" s="287" t="s">
        <v>116</v>
      </c>
      <c r="D180" s="287"/>
      <c r="E180" s="287"/>
      <c r="F180" s="308" t="s">
        <v>592</v>
      </c>
      <c r="G180" s="287"/>
      <c r="H180" s="287" t="s">
        <v>665</v>
      </c>
      <c r="I180" s="287" t="s">
        <v>626</v>
      </c>
      <c r="J180" s="287"/>
      <c r="K180" s="330"/>
    </row>
    <row r="181" ht="15" customHeight="1">
      <c r="B181" s="309"/>
      <c r="C181" s="287" t="s">
        <v>666</v>
      </c>
      <c r="D181" s="287"/>
      <c r="E181" s="287"/>
      <c r="F181" s="308" t="s">
        <v>592</v>
      </c>
      <c r="G181" s="287"/>
      <c r="H181" s="287" t="s">
        <v>667</v>
      </c>
      <c r="I181" s="287" t="s">
        <v>626</v>
      </c>
      <c r="J181" s="287"/>
      <c r="K181" s="330"/>
    </row>
    <row r="182" ht="15" customHeight="1">
      <c r="B182" s="309"/>
      <c r="C182" s="287" t="s">
        <v>655</v>
      </c>
      <c r="D182" s="287"/>
      <c r="E182" s="287"/>
      <c r="F182" s="308" t="s">
        <v>592</v>
      </c>
      <c r="G182" s="287"/>
      <c r="H182" s="287" t="s">
        <v>668</v>
      </c>
      <c r="I182" s="287" t="s">
        <v>626</v>
      </c>
      <c r="J182" s="287"/>
      <c r="K182" s="330"/>
    </row>
    <row r="183" ht="15" customHeight="1">
      <c r="B183" s="309"/>
      <c r="C183" s="287" t="s">
        <v>118</v>
      </c>
      <c r="D183" s="287"/>
      <c r="E183" s="287"/>
      <c r="F183" s="308" t="s">
        <v>598</v>
      </c>
      <c r="G183" s="287"/>
      <c r="H183" s="287" t="s">
        <v>669</v>
      </c>
      <c r="I183" s="287" t="s">
        <v>594</v>
      </c>
      <c r="J183" s="287">
        <v>50</v>
      </c>
      <c r="K183" s="330"/>
    </row>
    <row r="184" ht="15" customHeight="1">
      <c r="B184" s="309"/>
      <c r="C184" s="287" t="s">
        <v>670</v>
      </c>
      <c r="D184" s="287"/>
      <c r="E184" s="287"/>
      <c r="F184" s="308" t="s">
        <v>598</v>
      </c>
      <c r="G184" s="287"/>
      <c r="H184" s="287" t="s">
        <v>671</v>
      </c>
      <c r="I184" s="287" t="s">
        <v>672</v>
      </c>
      <c r="J184" s="287"/>
      <c r="K184" s="330"/>
    </row>
    <row r="185" ht="15" customHeight="1">
      <c r="B185" s="309"/>
      <c r="C185" s="287" t="s">
        <v>673</v>
      </c>
      <c r="D185" s="287"/>
      <c r="E185" s="287"/>
      <c r="F185" s="308" t="s">
        <v>598</v>
      </c>
      <c r="G185" s="287"/>
      <c r="H185" s="287" t="s">
        <v>674</v>
      </c>
      <c r="I185" s="287" t="s">
        <v>672</v>
      </c>
      <c r="J185" s="287"/>
      <c r="K185" s="330"/>
    </row>
    <row r="186" ht="15" customHeight="1">
      <c r="B186" s="309"/>
      <c r="C186" s="287" t="s">
        <v>675</v>
      </c>
      <c r="D186" s="287"/>
      <c r="E186" s="287"/>
      <c r="F186" s="308" t="s">
        <v>598</v>
      </c>
      <c r="G186" s="287"/>
      <c r="H186" s="287" t="s">
        <v>676</v>
      </c>
      <c r="I186" s="287" t="s">
        <v>672</v>
      </c>
      <c r="J186" s="287"/>
      <c r="K186" s="330"/>
    </row>
    <row r="187" ht="15" customHeight="1">
      <c r="B187" s="309"/>
      <c r="C187" s="342" t="s">
        <v>677</v>
      </c>
      <c r="D187" s="287"/>
      <c r="E187" s="287"/>
      <c r="F187" s="308" t="s">
        <v>598</v>
      </c>
      <c r="G187" s="287"/>
      <c r="H187" s="287" t="s">
        <v>678</v>
      </c>
      <c r="I187" s="287" t="s">
        <v>679</v>
      </c>
      <c r="J187" s="343" t="s">
        <v>680</v>
      </c>
      <c r="K187" s="330"/>
    </row>
    <row r="188" ht="15" customHeight="1">
      <c r="B188" s="309"/>
      <c r="C188" s="293" t="s">
        <v>46</v>
      </c>
      <c r="D188" s="287"/>
      <c r="E188" s="287"/>
      <c r="F188" s="308" t="s">
        <v>592</v>
      </c>
      <c r="G188" s="287"/>
      <c r="H188" s="283" t="s">
        <v>681</v>
      </c>
      <c r="I188" s="287" t="s">
        <v>682</v>
      </c>
      <c r="J188" s="287"/>
      <c r="K188" s="330"/>
    </row>
    <row r="189" ht="15" customHeight="1">
      <c r="B189" s="309"/>
      <c r="C189" s="293" t="s">
        <v>683</v>
      </c>
      <c r="D189" s="287"/>
      <c r="E189" s="287"/>
      <c r="F189" s="308" t="s">
        <v>592</v>
      </c>
      <c r="G189" s="287"/>
      <c r="H189" s="287" t="s">
        <v>684</v>
      </c>
      <c r="I189" s="287" t="s">
        <v>626</v>
      </c>
      <c r="J189" s="287"/>
      <c r="K189" s="330"/>
    </row>
    <row r="190" ht="15" customHeight="1">
      <c r="B190" s="309"/>
      <c r="C190" s="293" t="s">
        <v>685</v>
      </c>
      <c r="D190" s="287"/>
      <c r="E190" s="287"/>
      <c r="F190" s="308" t="s">
        <v>592</v>
      </c>
      <c r="G190" s="287"/>
      <c r="H190" s="287" t="s">
        <v>686</v>
      </c>
      <c r="I190" s="287" t="s">
        <v>626</v>
      </c>
      <c r="J190" s="287"/>
      <c r="K190" s="330"/>
    </row>
    <row r="191" ht="15" customHeight="1">
      <c r="B191" s="309"/>
      <c r="C191" s="293" t="s">
        <v>687</v>
      </c>
      <c r="D191" s="287"/>
      <c r="E191" s="287"/>
      <c r="F191" s="308" t="s">
        <v>598</v>
      </c>
      <c r="G191" s="287"/>
      <c r="H191" s="287" t="s">
        <v>688</v>
      </c>
      <c r="I191" s="287" t="s">
        <v>626</v>
      </c>
      <c r="J191" s="287"/>
      <c r="K191" s="330"/>
    </row>
    <row r="192" ht="15" customHeight="1">
      <c r="B192" s="336"/>
      <c r="C192" s="344"/>
      <c r="D192" s="318"/>
      <c r="E192" s="318"/>
      <c r="F192" s="318"/>
      <c r="G192" s="318"/>
      <c r="H192" s="318"/>
      <c r="I192" s="318"/>
      <c r="J192" s="318"/>
      <c r="K192" s="337"/>
    </row>
    <row r="193" ht="18.75" customHeight="1">
      <c r="B193" s="283"/>
      <c r="C193" s="287"/>
      <c r="D193" s="287"/>
      <c r="E193" s="287"/>
      <c r="F193" s="308"/>
      <c r="G193" s="287"/>
      <c r="H193" s="287"/>
      <c r="I193" s="287"/>
      <c r="J193" s="287"/>
      <c r="K193" s="283"/>
    </row>
    <row r="194" ht="18.75" customHeight="1">
      <c r="B194" s="283"/>
      <c r="C194" s="287"/>
      <c r="D194" s="287"/>
      <c r="E194" s="287"/>
      <c r="F194" s="308"/>
      <c r="G194" s="287"/>
      <c r="H194" s="287"/>
      <c r="I194" s="287"/>
      <c r="J194" s="287"/>
      <c r="K194" s="283"/>
    </row>
    <row r="195" ht="18.75" customHeight="1">
      <c r="B195" s="294"/>
      <c r="C195" s="294"/>
      <c r="D195" s="294"/>
      <c r="E195" s="294"/>
      <c r="F195" s="294"/>
      <c r="G195" s="294"/>
      <c r="H195" s="294"/>
      <c r="I195" s="294"/>
      <c r="J195" s="294"/>
      <c r="K195" s="294"/>
    </row>
    <row r="196" ht="13.5">
      <c r="B196" s="273"/>
      <c r="C196" s="274"/>
      <c r="D196" s="274"/>
      <c r="E196" s="274"/>
      <c r="F196" s="274"/>
      <c r="G196" s="274"/>
      <c r="H196" s="274"/>
      <c r="I196" s="274"/>
      <c r="J196" s="274"/>
      <c r="K196" s="275"/>
    </row>
    <row r="197" ht="21">
      <c r="B197" s="276"/>
      <c r="C197" s="277" t="s">
        <v>689</v>
      </c>
      <c r="D197" s="277"/>
      <c r="E197" s="277"/>
      <c r="F197" s="277"/>
      <c r="G197" s="277"/>
      <c r="H197" s="277"/>
      <c r="I197" s="277"/>
      <c r="J197" s="277"/>
      <c r="K197" s="278"/>
    </row>
    <row r="198" ht="25.5" customHeight="1">
      <c r="B198" s="276"/>
      <c r="C198" s="345" t="s">
        <v>690</v>
      </c>
      <c r="D198" s="345"/>
      <c r="E198" s="345"/>
      <c r="F198" s="345" t="s">
        <v>691</v>
      </c>
      <c r="G198" s="346"/>
      <c r="H198" s="345" t="s">
        <v>692</v>
      </c>
      <c r="I198" s="345"/>
      <c r="J198" s="345"/>
      <c r="K198" s="278"/>
    </row>
    <row r="199" ht="5.25" customHeight="1">
      <c r="B199" s="309"/>
      <c r="C199" s="306"/>
      <c r="D199" s="306"/>
      <c r="E199" s="306"/>
      <c r="F199" s="306"/>
      <c r="G199" s="287"/>
      <c r="H199" s="306"/>
      <c r="I199" s="306"/>
      <c r="J199" s="306"/>
      <c r="K199" s="330"/>
    </row>
    <row r="200" ht="15" customHeight="1">
      <c r="B200" s="309"/>
      <c r="C200" s="287" t="s">
        <v>682</v>
      </c>
      <c r="D200" s="287"/>
      <c r="E200" s="287"/>
      <c r="F200" s="308" t="s">
        <v>47</v>
      </c>
      <c r="G200" s="287"/>
      <c r="H200" s="287" t="s">
        <v>693</v>
      </c>
      <c r="I200" s="287"/>
      <c r="J200" s="287"/>
      <c r="K200" s="330"/>
    </row>
    <row r="201" ht="15" customHeight="1">
      <c r="B201" s="309"/>
      <c r="C201" s="315"/>
      <c r="D201" s="287"/>
      <c r="E201" s="287"/>
      <c r="F201" s="308" t="s">
        <v>48</v>
      </c>
      <c r="G201" s="287"/>
      <c r="H201" s="287" t="s">
        <v>694</v>
      </c>
      <c r="I201" s="287"/>
      <c r="J201" s="287"/>
      <c r="K201" s="330"/>
    </row>
    <row r="202" ht="15" customHeight="1">
      <c r="B202" s="309"/>
      <c r="C202" s="315"/>
      <c r="D202" s="287"/>
      <c r="E202" s="287"/>
      <c r="F202" s="308" t="s">
        <v>51</v>
      </c>
      <c r="G202" s="287"/>
      <c r="H202" s="287" t="s">
        <v>695</v>
      </c>
      <c r="I202" s="287"/>
      <c r="J202" s="287"/>
      <c r="K202" s="330"/>
    </row>
    <row r="203" ht="15" customHeight="1">
      <c r="B203" s="309"/>
      <c r="C203" s="287"/>
      <c r="D203" s="287"/>
      <c r="E203" s="287"/>
      <c r="F203" s="308" t="s">
        <v>49</v>
      </c>
      <c r="G203" s="287"/>
      <c r="H203" s="287" t="s">
        <v>696</v>
      </c>
      <c r="I203" s="287"/>
      <c r="J203" s="287"/>
      <c r="K203" s="330"/>
    </row>
    <row r="204" ht="15" customHeight="1">
      <c r="B204" s="309"/>
      <c r="C204" s="287"/>
      <c r="D204" s="287"/>
      <c r="E204" s="287"/>
      <c r="F204" s="308" t="s">
        <v>50</v>
      </c>
      <c r="G204" s="287"/>
      <c r="H204" s="287" t="s">
        <v>697</v>
      </c>
      <c r="I204" s="287"/>
      <c r="J204" s="287"/>
      <c r="K204" s="330"/>
    </row>
    <row r="205" ht="15" customHeight="1">
      <c r="B205" s="309"/>
      <c r="C205" s="287"/>
      <c r="D205" s="287"/>
      <c r="E205" s="287"/>
      <c r="F205" s="308"/>
      <c r="G205" s="287"/>
      <c r="H205" s="287"/>
      <c r="I205" s="287"/>
      <c r="J205" s="287"/>
      <c r="K205" s="330"/>
    </row>
    <row r="206" ht="15" customHeight="1">
      <c r="B206" s="309"/>
      <c r="C206" s="287" t="s">
        <v>638</v>
      </c>
      <c r="D206" s="287"/>
      <c r="E206" s="287"/>
      <c r="F206" s="308" t="s">
        <v>83</v>
      </c>
      <c r="G206" s="287"/>
      <c r="H206" s="287" t="s">
        <v>698</v>
      </c>
      <c r="I206" s="287"/>
      <c r="J206" s="287"/>
      <c r="K206" s="330"/>
    </row>
    <row r="207" ht="15" customHeight="1">
      <c r="B207" s="309"/>
      <c r="C207" s="315"/>
      <c r="D207" s="287"/>
      <c r="E207" s="287"/>
      <c r="F207" s="308" t="s">
        <v>537</v>
      </c>
      <c r="G207" s="287"/>
      <c r="H207" s="287" t="s">
        <v>538</v>
      </c>
      <c r="I207" s="287"/>
      <c r="J207" s="287"/>
      <c r="K207" s="330"/>
    </row>
    <row r="208" ht="15" customHeight="1">
      <c r="B208" s="309"/>
      <c r="C208" s="287"/>
      <c r="D208" s="287"/>
      <c r="E208" s="287"/>
      <c r="F208" s="308" t="s">
        <v>535</v>
      </c>
      <c r="G208" s="287"/>
      <c r="H208" s="287" t="s">
        <v>699</v>
      </c>
      <c r="I208" s="287"/>
      <c r="J208" s="287"/>
      <c r="K208" s="330"/>
    </row>
    <row r="209" ht="15" customHeight="1">
      <c r="B209" s="347"/>
      <c r="C209" s="315"/>
      <c r="D209" s="315"/>
      <c r="E209" s="315"/>
      <c r="F209" s="308" t="s">
        <v>539</v>
      </c>
      <c r="G209" s="293"/>
      <c r="H209" s="334" t="s">
        <v>540</v>
      </c>
      <c r="I209" s="334"/>
      <c r="J209" s="334"/>
      <c r="K209" s="348"/>
    </row>
    <row r="210" ht="15" customHeight="1">
      <c r="B210" s="347"/>
      <c r="C210" s="315"/>
      <c r="D210" s="315"/>
      <c r="E210" s="315"/>
      <c r="F210" s="308" t="s">
        <v>513</v>
      </c>
      <c r="G210" s="293"/>
      <c r="H210" s="334" t="s">
        <v>700</v>
      </c>
      <c r="I210" s="334"/>
      <c r="J210" s="334"/>
      <c r="K210" s="348"/>
    </row>
    <row r="211" ht="15" customHeight="1">
      <c r="B211" s="347"/>
      <c r="C211" s="315"/>
      <c r="D211" s="315"/>
      <c r="E211" s="315"/>
      <c r="F211" s="349"/>
      <c r="G211" s="293"/>
      <c r="H211" s="350"/>
      <c r="I211" s="350"/>
      <c r="J211" s="350"/>
      <c r="K211" s="348"/>
    </row>
    <row r="212" ht="15" customHeight="1">
      <c r="B212" s="347"/>
      <c r="C212" s="287" t="s">
        <v>662</v>
      </c>
      <c r="D212" s="315"/>
      <c r="E212" s="315"/>
      <c r="F212" s="308">
        <v>1</v>
      </c>
      <c r="G212" s="293"/>
      <c r="H212" s="334" t="s">
        <v>701</v>
      </c>
      <c r="I212" s="334"/>
      <c r="J212" s="334"/>
      <c r="K212" s="348"/>
    </row>
    <row r="213" ht="15" customHeight="1">
      <c r="B213" s="347"/>
      <c r="C213" s="315"/>
      <c r="D213" s="315"/>
      <c r="E213" s="315"/>
      <c r="F213" s="308">
        <v>2</v>
      </c>
      <c r="G213" s="293"/>
      <c r="H213" s="334" t="s">
        <v>702</v>
      </c>
      <c r="I213" s="334"/>
      <c r="J213" s="334"/>
      <c r="K213" s="348"/>
    </row>
    <row r="214" ht="15" customHeight="1">
      <c r="B214" s="347"/>
      <c r="C214" s="315"/>
      <c r="D214" s="315"/>
      <c r="E214" s="315"/>
      <c r="F214" s="308">
        <v>3</v>
      </c>
      <c r="G214" s="293"/>
      <c r="H214" s="334" t="s">
        <v>703</v>
      </c>
      <c r="I214" s="334"/>
      <c r="J214" s="334"/>
      <c r="K214" s="348"/>
    </row>
    <row r="215" ht="15" customHeight="1">
      <c r="B215" s="347"/>
      <c r="C215" s="315"/>
      <c r="D215" s="315"/>
      <c r="E215" s="315"/>
      <c r="F215" s="308">
        <v>4</v>
      </c>
      <c r="G215" s="293"/>
      <c r="H215" s="334" t="s">
        <v>704</v>
      </c>
      <c r="I215" s="334"/>
      <c r="J215" s="334"/>
      <c r="K215" s="348"/>
    </row>
    <row r="216" ht="12.75" customHeight="1">
      <c r="B216" s="351"/>
      <c r="C216" s="352"/>
      <c r="D216" s="352"/>
      <c r="E216" s="352"/>
      <c r="F216" s="352"/>
      <c r="G216" s="352"/>
      <c r="H216" s="352"/>
      <c r="I216" s="352"/>
      <c r="J216" s="352"/>
      <c r="K216" s="353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DSVA-KOKES\Sevcik</dc:creator>
  <cp:lastModifiedBy>DSVA-KOKES\Sevcik</cp:lastModifiedBy>
  <dcterms:created xsi:type="dcterms:W3CDTF">2018-12-09T12:34:22Z</dcterms:created>
  <dcterms:modified xsi:type="dcterms:W3CDTF">2018-12-09T12:34:40Z</dcterms:modified>
</cp:coreProperties>
</file>